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2720" windowHeight="9885"/>
  </bookViews>
  <sheets>
    <sheet name="Stavba" sheetId="1" r:id="rId1"/>
    <sheet name="01 02 KL" sheetId="2" r:id="rId2"/>
    <sheet name="01 02 Rek" sheetId="3" r:id="rId3"/>
    <sheet name="01 02 Pol" sheetId="4" r:id="rId4"/>
    <sheet name="01 03 KL" sheetId="5" r:id="rId5"/>
    <sheet name="01 03 Rek" sheetId="6" r:id="rId6"/>
    <sheet name="01 03 Pol" sheetId="7" r:id="rId7"/>
  </sheets>
  <definedNames>
    <definedName name="CelkemObjekty" localSheetId="0">Stavba!$F$31</definedName>
    <definedName name="CisloStavby" localSheetId="0">Stavba!$D$5</definedName>
    <definedName name="dadresa" localSheetId="0">Stavba!$D$8</definedName>
    <definedName name="DIČ" localSheetId="0">Stavba!$K$8</definedName>
    <definedName name="dmisto" localSheetId="0">Stavba!$D$9</definedName>
    <definedName name="dpsc" localSheetId="0">Stavba!$C$9</definedName>
    <definedName name="IČO" localSheetId="0">Stavba!$K$7</definedName>
    <definedName name="NazevObjektu" localSheetId="0">Stavba!$C$29</definedName>
    <definedName name="NazevStavby" localSheetId="0">Stavba!$E$5</definedName>
    <definedName name="_xlnm.Print_Titles" localSheetId="3">'01 02 Pol'!$1:$6</definedName>
    <definedName name="_xlnm.Print_Titles" localSheetId="2">'01 02 Rek'!$1:$6</definedName>
    <definedName name="_xlnm.Print_Titles" localSheetId="6">'01 03 Pol'!$1:$6</definedName>
    <definedName name="_xlnm.Print_Titles" localSheetId="5">'01 03 Rek'!$1:$6</definedName>
    <definedName name="Objednatel" localSheetId="0">Stavba!$D$11</definedName>
    <definedName name="Objekt" localSheetId="0">Stavba!$B$29</definedName>
    <definedName name="_xlnm.Print_Area" localSheetId="1">'01 02 KL'!$A$1:$G$45</definedName>
    <definedName name="_xlnm.Print_Area" localSheetId="3">'01 02 Pol'!$A$1:$K$201</definedName>
    <definedName name="_xlnm.Print_Area" localSheetId="2">'01 02 Rek'!$A$1:$I$34</definedName>
    <definedName name="_xlnm.Print_Area" localSheetId="4">'01 03 KL'!$A$1:$G$45</definedName>
    <definedName name="_xlnm.Print_Area" localSheetId="6">'01 03 Pol'!$A$1:$K$212</definedName>
    <definedName name="_xlnm.Print_Area" localSheetId="5">'01 03 Rek'!$A$1:$I$34</definedName>
    <definedName name="_xlnm.Print_Area" localSheetId="0">Stavba!$B$1:$J$44</definedName>
    <definedName name="odic" localSheetId="0">Stavba!$K$12</definedName>
    <definedName name="oico" localSheetId="0">Stavba!$K$11</definedName>
    <definedName name="omisto" localSheetId="0">Stavba!$D$13</definedName>
    <definedName name="onazev" localSheetId="0">Stavba!$D$12</definedName>
    <definedName name="opsc" localSheetId="0">Stavba!$C$13</definedName>
    <definedName name="SazbaDPH1" localSheetId="0">Stavba!$D$19</definedName>
    <definedName name="SazbaDPH2" localSheetId="0">Stavba!$D$21</definedName>
    <definedName name="solver_lin" localSheetId="3" hidden="1">0</definedName>
    <definedName name="solver_lin" localSheetId="6" hidden="1">0</definedName>
    <definedName name="solver_num" localSheetId="3" hidden="1">0</definedName>
    <definedName name="solver_num" localSheetId="6" hidden="1">0</definedName>
    <definedName name="solver_opt" localSheetId="3" hidden="1">'01 02 Pol'!#REF!</definedName>
    <definedName name="solver_opt" localSheetId="6" hidden="1">'01 03 Pol'!#REF!</definedName>
    <definedName name="solver_typ" localSheetId="3" hidden="1">1</definedName>
    <definedName name="solver_typ" localSheetId="6" hidden="1">1</definedName>
    <definedName name="solver_val" localSheetId="3" hidden="1">0</definedName>
    <definedName name="solver_val" localSheetId="6" hidden="1">0</definedName>
    <definedName name="SoucetDilu" localSheetId="0">Stavba!#REF!</definedName>
    <definedName name="StavbaCelkem" localSheetId="0">Stavba!$H$31</definedName>
    <definedName name="Zhotovitel" localSheetId="0">Stavba!$D$7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8" i="4" l="1"/>
  <c r="D21" i="5" l="1"/>
  <c r="I32" i="6"/>
  <c r="G21" i="5" s="1"/>
  <c r="D20" i="5"/>
  <c r="D19" i="5"/>
  <c r="D18" i="5"/>
  <c r="I29" i="6"/>
  <c r="G18" i="5" s="1"/>
  <c r="D17" i="5"/>
  <c r="I28" i="6"/>
  <c r="G17" i="5" s="1"/>
  <c r="D16" i="5"/>
  <c r="I27" i="6"/>
  <c r="G16" i="5" s="1"/>
  <c r="D15" i="5"/>
  <c r="I26" i="6"/>
  <c r="G15" i="5" s="1"/>
  <c r="BE210" i="7"/>
  <c r="BE212" i="7" s="1"/>
  <c r="I20" i="6" s="1"/>
  <c r="BD210" i="7"/>
  <c r="BD212" i="7" s="1"/>
  <c r="H20" i="6" s="1"/>
  <c r="BC210" i="7"/>
  <c r="BA210" i="7"/>
  <c r="K210" i="7"/>
  <c r="K212" i="7" s="1"/>
  <c r="I210" i="7"/>
  <c r="G210" i="7"/>
  <c r="BB210" i="7" s="1"/>
  <c r="BB212" i="7" s="1"/>
  <c r="F20" i="6" s="1"/>
  <c r="B20" i="6"/>
  <c r="A20" i="6"/>
  <c r="BC212" i="7"/>
  <c r="G20" i="6" s="1"/>
  <c r="BA212" i="7"/>
  <c r="E20" i="6" s="1"/>
  <c r="I212" i="7"/>
  <c r="BE201" i="7"/>
  <c r="BD201" i="7"/>
  <c r="BC201" i="7"/>
  <c r="BA201" i="7"/>
  <c r="K201" i="7"/>
  <c r="I201" i="7"/>
  <c r="G201" i="7"/>
  <c r="BB201" i="7" s="1"/>
  <c r="BE199" i="7"/>
  <c r="BD199" i="7"/>
  <c r="BC199" i="7"/>
  <c r="BA199" i="7"/>
  <c r="K199" i="7"/>
  <c r="I199" i="7"/>
  <c r="G199" i="7"/>
  <c r="BB199" i="7" s="1"/>
  <c r="BE197" i="7"/>
  <c r="BD197" i="7"/>
  <c r="BC197" i="7"/>
  <c r="BA197" i="7"/>
  <c r="K197" i="7"/>
  <c r="I197" i="7"/>
  <c r="G197" i="7"/>
  <c r="BB197" i="7" s="1"/>
  <c r="B19" i="6"/>
  <c r="A19" i="6"/>
  <c r="BE193" i="7"/>
  <c r="BD193" i="7"/>
  <c r="BC193" i="7"/>
  <c r="BA193" i="7"/>
  <c r="K193" i="7"/>
  <c r="I193" i="7"/>
  <c r="G193" i="7"/>
  <c r="BB193" i="7" s="1"/>
  <c r="BE191" i="7"/>
  <c r="BD191" i="7"/>
  <c r="BC191" i="7"/>
  <c r="BC195" i="7" s="1"/>
  <c r="G18" i="6" s="1"/>
  <c r="BA191" i="7"/>
  <c r="K191" i="7"/>
  <c r="I191" i="7"/>
  <c r="G191" i="7"/>
  <c r="BB191" i="7" s="1"/>
  <c r="BE189" i="7"/>
  <c r="BD189" i="7"/>
  <c r="BC189" i="7"/>
  <c r="BA189" i="7"/>
  <c r="K189" i="7"/>
  <c r="I189" i="7"/>
  <c r="I195" i="7" s="1"/>
  <c r="G189" i="7"/>
  <c r="B18" i="6"/>
  <c r="A18" i="6"/>
  <c r="BE186" i="7"/>
  <c r="BD186" i="7"/>
  <c r="BC186" i="7"/>
  <c r="BA186" i="7"/>
  <c r="K186" i="7"/>
  <c r="I186" i="7"/>
  <c r="G186" i="7"/>
  <c r="BB186" i="7" s="1"/>
  <c r="BE183" i="7"/>
  <c r="BD183" i="7"/>
  <c r="BC183" i="7"/>
  <c r="BA183" i="7"/>
  <c r="K183" i="7"/>
  <c r="I183" i="7"/>
  <c r="G183" i="7"/>
  <c r="BB183" i="7" s="1"/>
  <c r="BE180" i="7"/>
  <c r="BD180" i="7"/>
  <c r="BC180" i="7"/>
  <c r="BA180" i="7"/>
  <c r="BA187" i="7" s="1"/>
  <c r="E17" i="6" s="1"/>
  <c r="K180" i="7"/>
  <c r="K187" i="7" s="1"/>
  <c r="I180" i="7"/>
  <c r="G180" i="7"/>
  <c r="BB180" i="7" s="1"/>
  <c r="B17" i="6"/>
  <c r="A17" i="6"/>
  <c r="BE177" i="7"/>
  <c r="BD177" i="7"/>
  <c r="BC177" i="7"/>
  <c r="BA177" i="7"/>
  <c r="K177" i="7"/>
  <c r="I177" i="7"/>
  <c r="G177" i="7"/>
  <c r="BB177" i="7" s="1"/>
  <c r="BE171" i="7"/>
  <c r="BD171" i="7"/>
  <c r="BC171" i="7"/>
  <c r="BA171" i="7"/>
  <c r="K171" i="7"/>
  <c r="I171" i="7"/>
  <c r="G171" i="7"/>
  <c r="BB171" i="7" s="1"/>
  <c r="BE165" i="7"/>
  <c r="BD165" i="7"/>
  <c r="BC165" i="7"/>
  <c r="BA165" i="7"/>
  <c r="K165" i="7"/>
  <c r="I165" i="7"/>
  <c r="G165" i="7"/>
  <c r="BB165" i="7" s="1"/>
  <c r="BE163" i="7"/>
  <c r="BD163" i="7"/>
  <c r="BC163" i="7"/>
  <c r="BA163" i="7"/>
  <c r="K163" i="7"/>
  <c r="I163" i="7"/>
  <c r="G163" i="7"/>
  <c r="BB163" i="7" s="1"/>
  <c r="BE161" i="7"/>
  <c r="BD161" i="7"/>
  <c r="BC161" i="7"/>
  <c r="BA161" i="7"/>
  <c r="K161" i="7"/>
  <c r="I161" i="7"/>
  <c r="G161" i="7"/>
  <c r="BB161" i="7" s="1"/>
  <c r="BE159" i="7"/>
  <c r="BD159" i="7"/>
  <c r="BC159" i="7"/>
  <c r="BA159" i="7"/>
  <c r="K159" i="7"/>
  <c r="I159" i="7"/>
  <c r="G159" i="7"/>
  <c r="BB159" i="7" s="1"/>
  <c r="BE157" i="7"/>
  <c r="BD157" i="7"/>
  <c r="BC157" i="7"/>
  <c r="BA157" i="7"/>
  <c r="K157" i="7"/>
  <c r="I157" i="7"/>
  <c r="G157" i="7"/>
  <c r="BB157" i="7" s="1"/>
  <c r="BE155" i="7"/>
  <c r="BD155" i="7"/>
  <c r="BC155" i="7"/>
  <c r="BA155" i="7"/>
  <c r="K155" i="7"/>
  <c r="I155" i="7"/>
  <c r="G155" i="7"/>
  <c r="BB155" i="7" s="1"/>
  <c r="BE153" i="7"/>
  <c r="BD153" i="7"/>
  <c r="BC153" i="7"/>
  <c r="BA153" i="7"/>
  <c r="K153" i="7"/>
  <c r="I153" i="7"/>
  <c r="G153" i="7"/>
  <c r="BB153" i="7" s="1"/>
  <c r="BE151" i="7"/>
  <c r="BD151" i="7"/>
  <c r="BC151" i="7"/>
  <c r="BA151" i="7"/>
  <c r="K151" i="7"/>
  <c r="I151" i="7"/>
  <c r="G151" i="7"/>
  <c r="BB151" i="7" s="1"/>
  <c r="B16" i="6"/>
  <c r="A16" i="6"/>
  <c r="I178" i="7"/>
  <c r="BE148" i="7"/>
  <c r="BD148" i="7"/>
  <c r="BC148" i="7"/>
  <c r="BA148" i="7"/>
  <c r="BE146" i="7"/>
  <c r="BD146" i="7"/>
  <c r="BC146" i="7"/>
  <c r="BA146" i="7"/>
  <c r="K146" i="7"/>
  <c r="I146" i="7"/>
  <c r="G146" i="7"/>
  <c r="BB146" i="7" s="1"/>
  <c r="BE144" i="7"/>
  <c r="BD144" i="7"/>
  <c r="BC144" i="7"/>
  <c r="BA144" i="7"/>
  <c r="K144" i="7"/>
  <c r="I144" i="7"/>
  <c r="G144" i="7"/>
  <c r="BB144" i="7" s="1"/>
  <c r="BE142" i="7"/>
  <c r="BD142" i="7"/>
  <c r="BC142" i="7"/>
  <c r="BA142" i="7"/>
  <c r="K142" i="7"/>
  <c r="I142" i="7"/>
  <c r="G142" i="7"/>
  <c r="BB142" i="7" s="1"/>
  <c r="BE140" i="7"/>
  <c r="BD140" i="7"/>
  <c r="BC140" i="7"/>
  <c r="BA140" i="7"/>
  <c r="K140" i="7"/>
  <c r="I140" i="7"/>
  <c r="G140" i="7"/>
  <c r="BB140" i="7" s="1"/>
  <c r="BE138" i="7"/>
  <c r="BD138" i="7"/>
  <c r="BC138" i="7"/>
  <c r="BA138" i="7"/>
  <c r="K138" i="7"/>
  <c r="I138" i="7"/>
  <c r="G138" i="7"/>
  <c r="B15" i="6"/>
  <c r="A15" i="6"/>
  <c r="BE135" i="7"/>
  <c r="BD135" i="7"/>
  <c r="BC135" i="7"/>
  <c r="BA135" i="7"/>
  <c r="K135" i="7"/>
  <c r="I135" i="7"/>
  <c r="G135" i="7"/>
  <c r="BB135" i="7" s="1"/>
  <c r="BE133" i="7"/>
  <c r="BD133" i="7"/>
  <c r="BC133" i="7"/>
  <c r="BA133" i="7"/>
  <c r="K133" i="7"/>
  <c r="I133" i="7"/>
  <c r="G133" i="7"/>
  <c r="BB133" i="7" s="1"/>
  <c r="BE131" i="7"/>
  <c r="BD131" i="7"/>
  <c r="BC131" i="7"/>
  <c r="BA131" i="7"/>
  <c r="K131" i="7"/>
  <c r="I131" i="7"/>
  <c r="G131" i="7"/>
  <c r="BB131" i="7" s="1"/>
  <c r="BE129" i="7"/>
  <c r="BD129" i="7"/>
  <c r="BC129" i="7"/>
  <c r="BA129" i="7"/>
  <c r="K129" i="7"/>
  <c r="I129" i="7"/>
  <c r="G129" i="7"/>
  <c r="BB129" i="7" s="1"/>
  <c r="BE126" i="7"/>
  <c r="BD126" i="7"/>
  <c r="BC126" i="7"/>
  <c r="BA126" i="7"/>
  <c r="K126" i="7"/>
  <c r="I126" i="7"/>
  <c r="G126" i="7"/>
  <c r="BB126" i="7" s="1"/>
  <c r="BE124" i="7"/>
  <c r="BE136" i="7" s="1"/>
  <c r="I14" i="6" s="1"/>
  <c r="BD124" i="7"/>
  <c r="BC124" i="7"/>
  <c r="BA124" i="7"/>
  <c r="K124" i="7"/>
  <c r="I124" i="7"/>
  <c r="G124" i="7"/>
  <c r="B14" i="6"/>
  <c r="A14" i="6"/>
  <c r="BE121" i="7"/>
  <c r="BE122" i="7" s="1"/>
  <c r="I13" i="6" s="1"/>
  <c r="BD121" i="7"/>
  <c r="BC121" i="7"/>
  <c r="BC122" i="7" s="1"/>
  <c r="G13" i="6" s="1"/>
  <c r="BB121" i="7"/>
  <c r="K121" i="7"/>
  <c r="I121" i="7"/>
  <c r="I122" i="7" s="1"/>
  <c r="G121" i="7"/>
  <c r="G122" i="7" s="1"/>
  <c r="B13" i="6"/>
  <c r="A13" i="6"/>
  <c r="BD122" i="7"/>
  <c r="H13" i="6" s="1"/>
  <c r="BB122" i="7"/>
  <c r="F13" i="6" s="1"/>
  <c r="K122" i="7"/>
  <c r="BE117" i="7"/>
  <c r="BD117" i="7"/>
  <c r="BC117" i="7"/>
  <c r="BB117" i="7"/>
  <c r="K117" i="7"/>
  <c r="I117" i="7"/>
  <c r="G117" i="7"/>
  <c r="BA117" i="7" s="1"/>
  <c r="BE115" i="7"/>
  <c r="BD115" i="7"/>
  <c r="BC115" i="7"/>
  <c r="BB115" i="7"/>
  <c r="K115" i="7"/>
  <c r="I115" i="7"/>
  <c r="G115" i="7"/>
  <c r="BA115" i="7" s="1"/>
  <c r="BE113" i="7"/>
  <c r="BD113" i="7"/>
  <c r="BC113" i="7"/>
  <c r="BB113" i="7"/>
  <c r="K113" i="7"/>
  <c r="I113" i="7"/>
  <c r="G113" i="7"/>
  <c r="BA113" i="7" s="1"/>
  <c r="BE110" i="7"/>
  <c r="BE119" i="7" s="1"/>
  <c r="I12" i="6" s="1"/>
  <c r="BD110" i="7"/>
  <c r="BC110" i="7"/>
  <c r="BB110" i="7"/>
  <c r="K110" i="7"/>
  <c r="I110" i="7"/>
  <c r="G110" i="7"/>
  <c r="BA110" i="7" s="1"/>
  <c r="B12" i="6"/>
  <c r="A12" i="6"/>
  <c r="BE106" i="7"/>
  <c r="BD106" i="7"/>
  <c r="BC106" i="7"/>
  <c r="BB106" i="7"/>
  <c r="K106" i="7"/>
  <c r="I106" i="7"/>
  <c r="G106" i="7"/>
  <c r="BA106" i="7" s="1"/>
  <c r="BE103" i="7"/>
  <c r="BD103" i="7"/>
  <c r="BC103" i="7"/>
  <c r="BB103" i="7"/>
  <c r="K103" i="7"/>
  <c r="I103" i="7"/>
  <c r="G103" i="7"/>
  <c r="BA103" i="7" s="1"/>
  <c r="BE96" i="7"/>
  <c r="BD96" i="7"/>
  <c r="BC96" i="7"/>
  <c r="BB96" i="7"/>
  <c r="K96" i="7"/>
  <c r="I96" i="7"/>
  <c r="G96" i="7"/>
  <c r="BA96" i="7" s="1"/>
  <c r="BE94" i="7"/>
  <c r="BD94" i="7"/>
  <c r="BC94" i="7"/>
  <c r="BB94" i="7"/>
  <c r="K94" i="7"/>
  <c r="I94" i="7"/>
  <c r="I108" i="7" s="1"/>
  <c r="G94" i="7"/>
  <c r="BA94" i="7" s="1"/>
  <c r="B11" i="6"/>
  <c r="A11" i="6"/>
  <c r="BE90" i="7"/>
  <c r="BD90" i="7"/>
  <c r="BC90" i="7"/>
  <c r="BB90" i="7"/>
  <c r="K90" i="7"/>
  <c r="I90" i="7"/>
  <c r="G90" i="7"/>
  <c r="BA90" i="7" s="1"/>
  <c r="BE83" i="7"/>
  <c r="BD83" i="7"/>
  <c r="BC83" i="7"/>
  <c r="BB83" i="7"/>
  <c r="K83" i="7"/>
  <c r="I83" i="7"/>
  <c r="G83" i="7"/>
  <c r="BA83" i="7" s="1"/>
  <c r="BE81" i="7"/>
  <c r="BD81" i="7"/>
  <c r="BC81" i="7"/>
  <c r="BB81" i="7"/>
  <c r="K81" i="7"/>
  <c r="I81" i="7"/>
  <c r="G81" i="7"/>
  <c r="BA81" i="7" s="1"/>
  <c r="BE79" i="7"/>
  <c r="BD79" i="7"/>
  <c r="BC79" i="7"/>
  <c r="BB79" i="7"/>
  <c r="K79" i="7"/>
  <c r="I79" i="7"/>
  <c r="G79" i="7"/>
  <c r="BA79" i="7" s="1"/>
  <c r="BE77" i="7"/>
  <c r="BD77" i="7"/>
  <c r="BC77" i="7"/>
  <c r="BB77" i="7"/>
  <c r="K77" i="7"/>
  <c r="I77" i="7"/>
  <c r="G77" i="7"/>
  <c r="BA77" i="7" s="1"/>
  <c r="BE75" i="7"/>
  <c r="BD75" i="7"/>
  <c r="BC75" i="7"/>
  <c r="BB75" i="7"/>
  <c r="K75" i="7"/>
  <c r="I75" i="7"/>
  <c r="G75" i="7"/>
  <c r="BA75" i="7" s="1"/>
  <c r="BE73" i="7"/>
  <c r="BD73" i="7"/>
  <c r="BC73" i="7"/>
  <c r="BB73" i="7"/>
  <c r="K73" i="7"/>
  <c r="I73" i="7"/>
  <c r="G73" i="7"/>
  <c r="BA73" i="7" s="1"/>
  <c r="BE65" i="7"/>
  <c r="BD65" i="7"/>
  <c r="BC65" i="7"/>
  <c r="BB65" i="7"/>
  <c r="K65" i="7"/>
  <c r="I65" i="7"/>
  <c r="G65" i="7"/>
  <c r="B10" i="6"/>
  <c r="A10" i="6"/>
  <c r="BE61" i="7"/>
  <c r="BD61" i="7"/>
  <c r="BC61" i="7"/>
  <c r="BB61" i="7"/>
  <c r="K61" i="7"/>
  <c r="I61" i="7"/>
  <c r="G61" i="7"/>
  <c r="BA61" i="7" s="1"/>
  <c r="BE59" i="7"/>
  <c r="BD59" i="7"/>
  <c r="BC59" i="7"/>
  <c r="BB59" i="7"/>
  <c r="BB63" i="7" s="1"/>
  <c r="F9" i="6" s="1"/>
  <c r="K59" i="7"/>
  <c r="I59" i="7"/>
  <c r="G59" i="7"/>
  <c r="BA59" i="7" s="1"/>
  <c r="BE57" i="7"/>
  <c r="BD57" i="7"/>
  <c r="BC57" i="7"/>
  <c r="BB57" i="7"/>
  <c r="BA57" i="7"/>
  <c r="K57" i="7"/>
  <c r="I57" i="7"/>
  <c r="G57" i="7"/>
  <c r="BE54" i="7"/>
  <c r="BE63" i="7" s="1"/>
  <c r="I9" i="6" s="1"/>
  <c r="BD54" i="7"/>
  <c r="BD63" i="7" s="1"/>
  <c r="H9" i="6" s="1"/>
  <c r="BC54" i="7"/>
  <c r="BB54" i="7"/>
  <c r="BA54" i="7"/>
  <c r="K54" i="7"/>
  <c r="K63" i="7" s="1"/>
  <c r="I54" i="7"/>
  <c r="I63" i="7" s="1"/>
  <c r="G54" i="7"/>
  <c r="B9" i="6"/>
  <c r="A9" i="6"/>
  <c r="BE50" i="7"/>
  <c r="BD50" i="7"/>
  <c r="BC50" i="7"/>
  <c r="BB50" i="7"/>
  <c r="K50" i="7"/>
  <c r="I50" i="7"/>
  <c r="G50" i="7"/>
  <c r="BA50" i="7" s="1"/>
  <c r="BE45" i="7"/>
  <c r="BE52" i="7" s="1"/>
  <c r="I8" i="6" s="1"/>
  <c r="BD45" i="7"/>
  <c r="BC45" i="7"/>
  <c r="BB45" i="7"/>
  <c r="BB52" i="7" s="1"/>
  <c r="F8" i="6" s="1"/>
  <c r="K45" i="7"/>
  <c r="I45" i="7"/>
  <c r="G45" i="7"/>
  <c r="BA45" i="7" s="1"/>
  <c r="B8" i="6"/>
  <c r="A8" i="6"/>
  <c r="BE41" i="7"/>
  <c r="BD41" i="7"/>
  <c r="BC41" i="7"/>
  <c r="BB41" i="7"/>
  <c r="K41" i="7"/>
  <c r="I41" i="7"/>
  <c r="G41" i="7"/>
  <c r="BA41" i="7" s="1"/>
  <c r="BE38" i="7"/>
  <c r="BD38" i="7"/>
  <c r="BC38" i="7"/>
  <c r="BB38" i="7"/>
  <c r="K38" i="7"/>
  <c r="I38" i="7"/>
  <c r="G38" i="7"/>
  <c r="BA38" i="7" s="1"/>
  <c r="BE30" i="7"/>
  <c r="BD30" i="7"/>
  <c r="BC30" i="7"/>
  <c r="BB30" i="7"/>
  <c r="K30" i="7"/>
  <c r="I30" i="7"/>
  <c r="G30" i="7"/>
  <c r="BA30" i="7" s="1"/>
  <c r="BE19" i="7"/>
  <c r="BD19" i="7"/>
  <c r="BC19" i="7"/>
  <c r="BB19" i="7"/>
  <c r="K19" i="7"/>
  <c r="I19" i="7"/>
  <c r="G19" i="7"/>
  <c r="BA19" i="7" s="1"/>
  <c r="BE8" i="7"/>
  <c r="BD8" i="7"/>
  <c r="BC8" i="7"/>
  <c r="BB8" i="7"/>
  <c r="K8" i="7"/>
  <c r="K43" i="7" s="1"/>
  <c r="I8" i="7"/>
  <c r="G8" i="7"/>
  <c r="BA8" i="7" s="1"/>
  <c r="B7" i="6"/>
  <c r="A7" i="6"/>
  <c r="E4" i="7"/>
  <c r="F3" i="7"/>
  <c r="C33" i="5"/>
  <c r="F33" i="5" s="1"/>
  <c r="C31" i="5"/>
  <c r="G7" i="5"/>
  <c r="D21" i="2"/>
  <c r="I32" i="3"/>
  <c r="G21" i="2" s="1"/>
  <c r="D20" i="2"/>
  <c r="D19" i="2"/>
  <c r="D18" i="2"/>
  <c r="I29" i="3"/>
  <c r="G18" i="2" s="1"/>
  <c r="D17" i="2"/>
  <c r="I28" i="3"/>
  <c r="G17" i="2" s="1"/>
  <c r="D16" i="2"/>
  <c r="I27" i="3"/>
  <c r="G16" i="2" s="1"/>
  <c r="D15" i="2"/>
  <c r="I26" i="3"/>
  <c r="G15" i="2" s="1"/>
  <c r="BE200" i="4"/>
  <c r="BD200" i="4"/>
  <c r="BC200" i="4"/>
  <c r="BA200" i="4"/>
  <c r="K200" i="4"/>
  <c r="I200" i="4"/>
  <c r="G200" i="4"/>
  <c r="BB200" i="4" s="1"/>
  <c r="BE198" i="4"/>
  <c r="BE201" i="4" s="1"/>
  <c r="I20" i="3" s="1"/>
  <c r="BD198" i="4"/>
  <c r="BC198" i="4"/>
  <c r="BA198" i="4"/>
  <c r="BA201" i="4" s="1"/>
  <c r="E20" i="3" s="1"/>
  <c r="K198" i="4"/>
  <c r="K201" i="4" s="1"/>
  <c r="I198" i="4"/>
  <c r="G198" i="4"/>
  <c r="BB198" i="4" s="1"/>
  <c r="B20" i="3"/>
  <c r="A20" i="3"/>
  <c r="BE183" i="4"/>
  <c r="BD183" i="4"/>
  <c r="BC183" i="4"/>
  <c r="BA183" i="4"/>
  <c r="K183" i="4"/>
  <c r="I183" i="4"/>
  <c r="I196" i="4" s="1"/>
  <c r="G183" i="4"/>
  <c r="BB183" i="4" s="1"/>
  <c r="BE181" i="4"/>
  <c r="BD181" i="4"/>
  <c r="BC181" i="4"/>
  <c r="BA181" i="4"/>
  <c r="K181" i="4"/>
  <c r="I181" i="4"/>
  <c r="G181" i="4"/>
  <c r="BB181" i="4" s="1"/>
  <c r="BE179" i="4"/>
  <c r="BE196" i="4" s="1"/>
  <c r="I19" i="3" s="1"/>
  <c r="BD179" i="4"/>
  <c r="BC179" i="4"/>
  <c r="BA179" i="4"/>
  <c r="K179" i="4"/>
  <c r="K196" i="4" s="1"/>
  <c r="I179" i="4"/>
  <c r="G179" i="4"/>
  <c r="B19" i="3"/>
  <c r="A19" i="3"/>
  <c r="BE175" i="4"/>
  <c r="BD175" i="4"/>
  <c r="BD177" i="4" s="1"/>
  <c r="H18" i="3" s="1"/>
  <c r="BC175" i="4"/>
  <c r="BA175" i="4"/>
  <c r="K175" i="4"/>
  <c r="I175" i="4"/>
  <c r="G175" i="4"/>
  <c r="BB175" i="4" s="1"/>
  <c r="BE173" i="4"/>
  <c r="BD173" i="4"/>
  <c r="BC173" i="4"/>
  <c r="BA173" i="4"/>
  <c r="K173" i="4"/>
  <c r="I173" i="4"/>
  <c r="G173" i="4"/>
  <c r="BB173" i="4" s="1"/>
  <c r="BE171" i="4"/>
  <c r="BD171" i="4"/>
  <c r="BC171" i="4"/>
  <c r="BA171" i="4"/>
  <c r="K171" i="4"/>
  <c r="I171" i="4"/>
  <c r="G171" i="4"/>
  <c r="BB171" i="4" s="1"/>
  <c r="B18" i="3"/>
  <c r="A18" i="3"/>
  <c r="BE168" i="4"/>
  <c r="BD168" i="4"/>
  <c r="BC168" i="4"/>
  <c r="BA168" i="4"/>
  <c r="K168" i="4"/>
  <c r="I168" i="4"/>
  <c r="G168" i="4"/>
  <c r="BB168" i="4" s="1"/>
  <c r="BE165" i="4"/>
  <c r="BD165" i="4"/>
  <c r="BC165" i="4"/>
  <c r="BA165" i="4"/>
  <c r="K165" i="4"/>
  <c r="I165" i="4"/>
  <c r="G165" i="4"/>
  <c r="BB165" i="4" s="1"/>
  <c r="BE159" i="4"/>
  <c r="BD159" i="4"/>
  <c r="BC159" i="4"/>
  <c r="BA159" i="4"/>
  <c r="K159" i="4"/>
  <c r="I159" i="4"/>
  <c r="G159" i="4"/>
  <c r="B17" i="3"/>
  <c r="A17" i="3"/>
  <c r="BE156" i="4"/>
  <c r="BD156" i="4"/>
  <c r="BC156" i="4"/>
  <c r="BA156" i="4"/>
  <c r="K156" i="4"/>
  <c r="I156" i="4"/>
  <c r="G156" i="4"/>
  <c r="BB156" i="4" s="1"/>
  <c r="BE151" i="4"/>
  <c r="BD151" i="4"/>
  <c r="BC151" i="4"/>
  <c r="BA151" i="4"/>
  <c r="K151" i="4"/>
  <c r="I151" i="4"/>
  <c r="G151" i="4"/>
  <c r="BB151" i="4" s="1"/>
  <c r="BE146" i="4"/>
  <c r="BD146" i="4"/>
  <c r="BC146" i="4"/>
  <c r="BA146" i="4"/>
  <c r="K146" i="4"/>
  <c r="I146" i="4"/>
  <c r="G146" i="4"/>
  <c r="BB146" i="4" s="1"/>
  <c r="BE144" i="4"/>
  <c r="BD144" i="4"/>
  <c r="BC144" i="4"/>
  <c r="BA144" i="4"/>
  <c r="K144" i="4"/>
  <c r="I144" i="4"/>
  <c r="G144" i="4"/>
  <c r="BB144" i="4" s="1"/>
  <c r="BE141" i="4"/>
  <c r="BD141" i="4"/>
  <c r="BC141" i="4"/>
  <c r="BA141" i="4"/>
  <c r="K141" i="4"/>
  <c r="I141" i="4"/>
  <c r="G141" i="4"/>
  <c r="BB141" i="4" s="1"/>
  <c r="BE139" i="4"/>
  <c r="BD139" i="4"/>
  <c r="BC139" i="4"/>
  <c r="BA139" i="4"/>
  <c r="K139" i="4"/>
  <c r="I139" i="4"/>
  <c r="G139" i="4"/>
  <c r="BB139" i="4" s="1"/>
  <c r="BE137" i="4"/>
  <c r="BD137" i="4"/>
  <c r="BC137" i="4"/>
  <c r="BA137" i="4"/>
  <c r="K137" i="4"/>
  <c r="I137" i="4"/>
  <c r="G137" i="4"/>
  <c r="BB137" i="4" s="1"/>
  <c r="BE135" i="4"/>
  <c r="BD135" i="4"/>
  <c r="BC135" i="4"/>
  <c r="BA135" i="4"/>
  <c r="K135" i="4"/>
  <c r="I135" i="4"/>
  <c r="G135" i="4"/>
  <c r="BB135" i="4" s="1"/>
  <c r="BE133" i="4"/>
  <c r="BD133" i="4"/>
  <c r="BC133" i="4"/>
  <c r="BA133" i="4"/>
  <c r="K133" i="4"/>
  <c r="K157" i="4" s="1"/>
  <c r="I133" i="4"/>
  <c r="G133" i="4"/>
  <c r="BB133" i="4" s="1"/>
  <c r="B16" i="3"/>
  <c r="A16" i="3"/>
  <c r="BE130" i="4"/>
  <c r="BD130" i="4"/>
  <c r="BC130" i="4"/>
  <c r="BA130" i="4"/>
  <c r="BE128" i="4"/>
  <c r="BD128" i="4"/>
  <c r="BC128" i="4"/>
  <c r="BA128" i="4"/>
  <c r="K128" i="4"/>
  <c r="I128" i="4"/>
  <c r="G128" i="4"/>
  <c r="BB128" i="4" s="1"/>
  <c r="BE126" i="4"/>
  <c r="BD126" i="4"/>
  <c r="BC126" i="4"/>
  <c r="BA126" i="4"/>
  <c r="K126" i="4"/>
  <c r="I126" i="4"/>
  <c r="G126" i="4"/>
  <c r="BB126" i="4" s="1"/>
  <c r="BE124" i="4"/>
  <c r="BE131" i="4" s="1"/>
  <c r="I15" i="3" s="1"/>
  <c r="BD124" i="4"/>
  <c r="BC124" i="4"/>
  <c r="BA124" i="4"/>
  <c r="K124" i="4"/>
  <c r="I124" i="4"/>
  <c r="G124" i="4"/>
  <c r="B15" i="3"/>
  <c r="A15" i="3"/>
  <c r="BE121" i="4"/>
  <c r="BD121" i="4"/>
  <c r="BC121" i="4"/>
  <c r="BA121" i="4"/>
  <c r="K121" i="4"/>
  <c r="I121" i="4"/>
  <c r="G121" i="4"/>
  <c r="BB121" i="4" s="1"/>
  <c r="BE118" i="4"/>
  <c r="BD118" i="4"/>
  <c r="BC118" i="4"/>
  <c r="BA118" i="4"/>
  <c r="K118" i="4"/>
  <c r="I118" i="4"/>
  <c r="G118" i="4"/>
  <c r="BB118" i="4" s="1"/>
  <c r="BE114" i="4"/>
  <c r="BD114" i="4"/>
  <c r="BC114" i="4"/>
  <c r="BA114" i="4"/>
  <c r="K114" i="4"/>
  <c r="I114" i="4"/>
  <c r="G114" i="4"/>
  <c r="BB114" i="4" s="1"/>
  <c r="BE112" i="4"/>
  <c r="BD112" i="4"/>
  <c r="BC112" i="4"/>
  <c r="BA112" i="4"/>
  <c r="K112" i="4"/>
  <c r="I112" i="4"/>
  <c r="G112" i="4"/>
  <c r="BB112" i="4" s="1"/>
  <c r="B14" i="3"/>
  <c r="A14" i="3"/>
  <c r="BE109" i="4"/>
  <c r="BE110" i="4" s="1"/>
  <c r="I13" i="3" s="1"/>
  <c r="BD109" i="4"/>
  <c r="BD110" i="4" s="1"/>
  <c r="H13" i="3" s="1"/>
  <c r="BC109" i="4"/>
  <c r="BB109" i="4"/>
  <c r="BB110" i="4" s="1"/>
  <c r="F13" i="3" s="1"/>
  <c r="K109" i="4"/>
  <c r="K110" i="4" s="1"/>
  <c r="I109" i="4"/>
  <c r="I110" i="4" s="1"/>
  <c r="G109" i="4"/>
  <c r="G110" i="4" s="1"/>
  <c r="B13" i="3"/>
  <c r="A13" i="3"/>
  <c r="BC110" i="4"/>
  <c r="G13" i="3" s="1"/>
  <c r="BE105" i="4"/>
  <c r="BD105" i="4"/>
  <c r="BC105" i="4"/>
  <c r="BB105" i="4"/>
  <c r="K105" i="4"/>
  <c r="K107" i="4" s="1"/>
  <c r="I105" i="4"/>
  <c r="G105" i="4"/>
  <c r="BA105" i="4" s="1"/>
  <c r="BE103" i="4"/>
  <c r="BD103" i="4"/>
  <c r="BC103" i="4"/>
  <c r="BB103" i="4"/>
  <c r="K103" i="4"/>
  <c r="I103" i="4"/>
  <c r="G103" i="4"/>
  <c r="BA103" i="4" s="1"/>
  <c r="BE98" i="4"/>
  <c r="BD98" i="4"/>
  <c r="BC98" i="4"/>
  <c r="BB98" i="4"/>
  <c r="K98" i="4"/>
  <c r="I98" i="4"/>
  <c r="G98" i="4"/>
  <c r="BA98" i="4" s="1"/>
  <c r="BE95" i="4"/>
  <c r="BD95" i="4"/>
  <c r="BC95" i="4"/>
  <c r="BB95" i="4"/>
  <c r="K95" i="4"/>
  <c r="I95" i="4"/>
  <c r="G95" i="4"/>
  <c r="BA95" i="4" s="1"/>
  <c r="BE92" i="4"/>
  <c r="BD92" i="4"/>
  <c r="BC92" i="4"/>
  <c r="BC107" i="4" s="1"/>
  <c r="G12" i="3" s="1"/>
  <c r="BB92" i="4"/>
  <c r="K92" i="4"/>
  <c r="I92" i="4"/>
  <c r="I107" i="4" s="1"/>
  <c r="G92" i="4"/>
  <c r="BA92" i="4" s="1"/>
  <c r="B12" i="3"/>
  <c r="A12" i="3"/>
  <c r="BD107" i="4"/>
  <c r="H12" i="3" s="1"/>
  <c r="BE87" i="4"/>
  <c r="BD87" i="4"/>
  <c r="BC87" i="4"/>
  <c r="BB87" i="4"/>
  <c r="K87" i="4"/>
  <c r="I87" i="4"/>
  <c r="G87" i="4"/>
  <c r="BA87" i="4" s="1"/>
  <c r="BE77" i="4"/>
  <c r="BD77" i="4"/>
  <c r="BC77" i="4"/>
  <c r="BB77" i="4"/>
  <c r="K77" i="4"/>
  <c r="I77" i="4"/>
  <c r="G77" i="4"/>
  <c r="BA77" i="4" s="1"/>
  <c r="BE70" i="4"/>
  <c r="BD70" i="4"/>
  <c r="BC70" i="4"/>
  <c r="BB70" i="4"/>
  <c r="K70" i="4"/>
  <c r="I70" i="4"/>
  <c r="G70" i="4"/>
  <c r="BA70" i="4" s="1"/>
  <c r="BE68" i="4"/>
  <c r="BD68" i="4"/>
  <c r="BC68" i="4"/>
  <c r="BB68" i="4"/>
  <c r="K68" i="4"/>
  <c r="I68" i="4"/>
  <c r="G68" i="4"/>
  <c r="B11" i="3"/>
  <c r="A11" i="3"/>
  <c r="BE63" i="4"/>
  <c r="BD63" i="4"/>
  <c r="BC63" i="4"/>
  <c r="BB63" i="4"/>
  <c r="K63" i="4"/>
  <c r="I63" i="4"/>
  <c r="G63" i="4"/>
  <c r="BA63" i="4" s="1"/>
  <c r="BE61" i="4"/>
  <c r="BD61" i="4"/>
  <c r="BC61" i="4"/>
  <c r="BB61" i="4"/>
  <c r="K61" i="4"/>
  <c r="I61" i="4"/>
  <c r="G61" i="4"/>
  <c r="BA61" i="4" s="1"/>
  <c r="BE59" i="4"/>
  <c r="BD59" i="4"/>
  <c r="BC59" i="4"/>
  <c r="BB59" i="4"/>
  <c r="K59" i="4"/>
  <c r="I59" i="4"/>
  <c r="G59" i="4"/>
  <c r="BA59" i="4" s="1"/>
  <c r="BE57" i="4"/>
  <c r="BD57" i="4"/>
  <c r="BC57" i="4"/>
  <c r="BB57" i="4"/>
  <c r="K57" i="4"/>
  <c r="I57" i="4"/>
  <c r="G57" i="4"/>
  <c r="BA57" i="4" s="1"/>
  <c r="BE55" i="4"/>
  <c r="BD55" i="4"/>
  <c r="BC55" i="4"/>
  <c r="BB55" i="4"/>
  <c r="K55" i="4"/>
  <c r="I55" i="4"/>
  <c r="G55" i="4"/>
  <c r="BA55" i="4" s="1"/>
  <c r="BE53" i="4"/>
  <c r="BD53" i="4"/>
  <c r="BC53" i="4"/>
  <c r="BB53" i="4"/>
  <c r="K53" i="4"/>
  <c r="I53" i="4"/>
  <c r="G53" i="4"/>
  <c r="BA53" i="4" s="1"/>
  <c r="BE51" i="4"/>
  <c r="BD51" i="4"/>
  <c r="BC51" i="4"/>
  <c r="BB51" i="4"/>
  <c r="K51" i="4"/>
  <c r="K66" i="4" s="1"/>
  <c r="I51" i="4"/>
  <c r="G51" i="4"/>
  <c r="BA51" i="4" s="1"/>
  <c r="BE49" i="4"/>
  <c r="BD49" i="4"/>
  <c r="BD66" i="4" s="1"/>
  <c r="H10" i="3" s="1"/>
  <c r="BC49" i="4"/>
  <c r="BB49" i="4"/>
  <c r="K49" i="4"/>
  <c r="I49" i="4"/>
  <c r="I66" i="4" s="1"/>
  <c r="G49" i="4"/>
  <c r="B10" i="3"/>
  <c r="A10" i="3"/>
  <c r="BE44" i="4"/>
  <c r="BD44" i="4"/>
  <c r="BC44" i="4"/>
  <c r="BB44" i="4"/>
  <c r="K44" i="4"/>
  <c r="I44" i="4"/>
  <c r="I47" i="4" s="1"/>
  <c r="G44" i="4"/>
  <c r="BA44" i="4" s="1"/>
  <c r="BE42" i="4"/>
  <c r="BD42" i="4"/>
  <c r="BC42" i="4"/>
  <c r="BB42" i="4"/>
  <c r="K42" i="4"/>
  <c r="I42" i="4"/>
  <c r="G42" i="4"/>
  <c r="BA42" i="4" s="1"/>
  <c r="BE40" i="4"/>
  <c r="BD40" i="4"/>
  <c r="BC40" i="4"/>
  <c r="BB40" i="4"/>
  <c r="K40" i="4"/>
  <c r="I40" i="4"/>
  <c r="G40" i="4"/>
  <c r="B9" i="3"/>
  <c r="A9" i="3"/>
  <c r="BE36" i="4"/>
  <c r="BD36" i="4"/>
  <c r="BC36" i="4"/>
  <c r="BB36" i="4"/>
  <c r="K36" i="4"/>
  <c r="I36" i="4"/>
  <c r="G36" i="4"/>
  <c r="BA36" i="4" s="1"/>
  <c r="BE34" i="4"/>
  <c r="BE38" i="4" s="1"/>
  <c r="I8" i="3" s="1"/>
  <c r="BD34" i="4"/>
  <c r="BD38" i="4" s="1"/>
  <c r="H8" i="3" s="1"/>
  <c r="BC34" i="4"/>
  <c r="BC38" i="4" s="1"/>
  <c r="G8" i="3" s="1"/>
  <c r="BB34" i="4"/>
  <c r="BA34" i="4"/>
  <c r="K34" i="4"/>
  <c r="K38" i="4" s="1"/>
  <c r="I34" i="4"/>
  <c r="I38" i="4" s="1"/>
  <c r="G34" i="4"/>
  <c r="G38" i="4" s="1"/>
  <c r="B8" i="3"/>
  <c r="A8" i="3"/>
  <c r="BB38" i="4"/>
  <c r="F8" i="3" s="1"/>
  <c r="BE30" i="4"/>
  <c r="BD30" i="4"/>
  <c r="BC30" i="4"/>
  <c r="BB30" i="4"/>
  <c r="K30" i="4"/>
  <c r="I30" i="4"/>
  <c r="G30" i="4"/>
  <c r="BA30" i="4" s="1"/>
  <c r="BE27" i="4"/>
  <c r="BD27" i="4"/>
  <c r="BC27" i="4"/>
  <c r="BB27" i="4"/>
  <c r="K27" i="4"/>
  <c r="I27" i="4"/>
  <c r="G27" i="4"/>
  <c r="BA27" i="4" s="1"/>
  <c r="BE21" i="4"/>
  <c r="BD21" i="4"/>
  <c r="BC21" i="4"/>
  <c r="BB21" i="4"/>
  <c r="K21" i="4"/>
  <c r="I21" i="4"/>
  <c r="G21" i="4"/>
  <c r="BA21" i="4" s="1"/>
  <c r="BE15" i="4"/>
  <c r="BD15" i="4"/>
  <c r="BC15" i="4"/>
  <c r="BB15" i="4"/>
  <c r="K15" i="4"/>
  <c r="I15" i="4"/>
  <c r="G15" i="4"/>
  <c r="BA15" i="4" s="1"/>
  <c r="BE8" i="4"/>
  <c r="BD8" i="4"/>
  <c r="BC8" i="4"/>
  <c r="BB8" i="4"/>
  <c r="K8" i="4"/>
  <c r="I8" i="4"/>
  <c r="G8" i="4"/>
  <c r="B7" i="3"/>
  <c r="A7" i="3"/>
  <c r="BE32" i="4"/>
  <c r="I7" i="3" s="1"/>
  <c r="E4" i="4"/>
  <c r="F3" i="4"/>
  <c r="C33" i="2"/>
  <c r="F33" i="2" s="1"/>
  <c r="C31" i="2"/>
  <c r="G7" i="2"/>
  <c r="G40" i="1"/>
  <c r="H37" i="1"/>
  <c r="G37" i="1"/>
  <c r="G31" i="1"/>
  <c r="H29" i="1"/>
  <c r="G29" i="1"/>
  <c r="D22" i="1"/>
  <c r="D20" i="1"/>
  <c r="I19" i="1"/>
  <c r="BA38" i="4" l="1"/>
  <c r="E8" i="3" s="1"/>
  <c r="BE66" i="4"/>
  <c r="I10" i="3" s="1"/>
  <c r="BB90" i="4"/>
  <c r="F11" i="3" s="1"/>
  <c r="I90" i="4"/>
  <c r="BB107" i="4"/>
  <c r="F12" i="3" s="1"/>
  <c r="K122" i="4"/>
  <c r="E130" i="4"/>
  <c r="G130" i="4" s="1"/>
  <c r="BB130" i="4" s="1"/>
  <c r="BA169" i="4"/>
  <c r="E17" i="3" s="1"/>
  <c r="BC169" i="4"/>
  <c r="G17" i="3" s="1"/>
  <c r="I169" i="4"/>
  <c r="BE43" i="7"/>
  <c r="I7" i="6" s="1"/>
  <c r="BB43" i="7"/>
  <c r="F7" i="6" s="1"/>
  <c r="I52" i="7"/>
  <c r="G63" i="7"/>
  <c r="I92" i="7"/>
  <c r="K108" i="7"/>
  <c r="BD108" i="7"/>
  <c r="H11" i="6" s="1"/>
  <c r="K178" i="7"/>
  <c r="BB66" i="4"/>
  <c r="F10" i="3" s="1"/>
  <c r="BC90" i="4"/>
  <c r="G11" i="3" s="1"/>
  <c r="G107" i="4"/>
  <c r="BD131" i="4"/>
  <c r="H15" i="3" s="1"/>
  <c r="BA131" i="4"/>
  <c r="E15" i="3" s="1"/>
  <c r="BE169" i="4"/>
  <c r="I17" i="3" s="1"/>
  <c r="I177" i="4"/>
  <c r="K177" i="4"/>
  <c r="G43" i="7"/>
  <c r="BB108" i="7"/>
  <c r="F11" i="6" s="1"/>
  <c r="I136" i="7"/>
  <c r="BD136" i="7"/>
  <c r="H14" i="6" s="1"/>
  <c r="BA136" i="7"/>
  <c r="E14" i="6" s="1"/>
  <c r="BC136" i="7"/>
  <c r="G14" i="6" s="1"/>
  <c r="I32" i="4"/>
  <c r="G66" i="4"/>
  <c r="BC66" i="4"/>
  <c r="G10" i="3" s="1"/>
  <c r="BA196" i="4"/>
  <c r="E19" i="3" s="1"/>
  <c r="I43" i="7"/>
  <c r="BC52" i="7"/>
  <c r="G8" i="6" s="1"/>
  <c r="BC92" i="7"/>
  <c r="G10" i="6" s="1"/>
  <c r="I119" i="7"/>
  <c r="BD187" i="7"/>
  <c r="H17" i="6" s="1"/>
  <c r="K208" i="7"/>
  <c r="BA49" i="4"/>
  <c r="K130" i="4"/>
  <c r="K131" i="4" s="1"/>
  <c r="BD157" i="4"/>
  <c r="H16" i="3" s="1"/>
  <c r="BD196" i="4"/>
  <c r="H19" i="3" s="1"/>
  <c r="BE47" i="4"/>
  <c r="I9" i="3" s="1"/>
  <c r="BC47" i="4"/>
  <c r="G9" i="3" s="1"/>
  <c r="BE107" i="4"/>
  <c r="I12" i="3" s="1"/>
  <c r="G122" i="4"/>
  <c r="I130" i="4"/>
  <c r="G177" i="4"/>
  <c r="BB177" i="4"/>
  <c r="F18" i="3" s="1"/>
  <c r="BC177" i="4"/>
  <c r="G18" i="3" s="1"/>
  <c r="BB201" i="4"/>
  <c r="F20" i="3" s="1"/>
  <c r="BC201" i="4"/>
  <c r="G20" i="3" s="1"/>
  <c r="BD201" i="4"/>
  <c r="H20" i="3" s="1"/>
  <c r="BC32" i="4"/>
  <c r="G7" i="3" s="1"/>
  <c r="I131" i="4"/>
  <c r="BC131" i="4"/>
  <c r="G15" i="3" s="1"/>
  <c r="BE90" i="4"/>
  <c r="I11" i="3" s="1"/>
  <c r="BD122" i="4"/>
  <c r="H14" i="3" s="1"/>
  <c r="BC196" i="4"/>
  <c r="G19" i="3" s="1"/>
  <c r="BE108" i="7"/>
  <c r="I11" i="6" s="1"/>
  <c r="BD208" i="7"/>
  <c r="H19" i="6" s="1"/>
  <c r="BB138" i="7"/>
  <c r="E148" i="7"/>
  <c r="BD43" i="7"/>
  <c r="H7" i="6" s="1"/>
  <c r="BC108" i="7"/>
  <c r="G11" i="6" s="1"/>
  <c r="BD119" i="7"/>
  <c r="H12" i="6" s="1"/>
  <c r="BC119" i="7"/>
  <c r="G12" i="6" s="1"/>
  <c r="BA121" i="7"/>
  <c r="BA122" i="7" s="1"/>
  <c r="E13" i="6" s="1"/>
  <c r="BA195" i="7"/>
  <c r="E18" i="6" s="1"/>
  <c r="BE208" i="7"/>
  <c r="I19" i="6" s="1"/>
  <c r="BC43" i="7"/>
  <c r="G7" i="6" s="1"/>
  <c r="BD52" i="7"/>
  <c r="H8" i="6" s="1"/>
  <c r="BC63" i="7"/>
  <c r="G9" i="6" s="1"/>
  <c r="G92" i="7"/>
  <c r="BE92" i="7"/>
  <c r="I10" i="6" s="1"/>
  <c r="G108" i="7"/>
  <c r="BE178" i="7"/>
  <c r="I16" i="6" s="1"/>
  <c r="BA178" i="7"/>
  <c r="E16" i="6" s="1"/>
  <c r="BC178" i="7"/>
  <c r="G16" i="6" s="1"/>
  <c r="G187" i="7"/>
  <c r="G195" i="7"/>
  <c r="BE195" i="7"/>
  <c r="I18" i="6" s="1"/>
  <c r="BE149" i="7"/>
  <c r="I15" i="6" s="1"/>
  <c r="BD149" i="7"/>
  <c r="H15" i="6" s="1"/>
  <c r="I20" i="1"/>
  <c r="BD32" i="4"/>
  <c r="H7" i="3" s="1"/>
  <c r="BB47" i="4"/>
  <c r="F9" i="3" s="1"/>
  <c r="BB122" i="4"/>
  <c r="F14" i="3" s="1"/>
  <c r="BC122" i="4"/>
  <c r="G14" i="3" s="1"/>
  <c r="G169" i="4"/>
  <c r="I201" i="4"/>
  <c r="BA43" i="7"/>
  <c r="E7" i="6" s="1"/>
  <c r="K52" i="7"/>
  <c r="BD92" i="7"/>
  <c r="H10" i="6" s="1"/>
  <c r="BA108" i="7"/>
  <c r="E11" i="6" s="1"/>
  <c r="K119" i="7"/>
  <c r="K136" i="7"/>
  <c r="BA149" i="7"/>
  <c r="E15" i="6" s="1"/>
  <c r="BB187" i="7"/>
  <c r="F17" i="6" s="1"/>
  <c r="BC187" i="7"/>
  <c r="G17" i="6" s="1"/>
  <c r="BD195" i="7"/>
  <c r="H18" i="6" s="1"/>
  <c r="G208" i="7"/>
  <c r="BA208" i="7"/>
  <c r="E19" i="6" s="1"/>
  <c r="K32" i="4"/>
  <c r="G47" i="4"/>
  <c r="BA66" i="4"/>
  <c r="E10" i="3" s="1"/>
  <c r="BD90" i="4"/>
  <c r="H11" i="3" s="1"/>
  <c r="BA107" i="4"/>
  <c r="E12" i="3" s="1"/>
  <c r="I122" i="4"/>
  <c r="BE157" i="4"/>
  <c r="I16" i="3" s="1"/>
  <c r="BB157" i="4"/>
  <c r="F16" i="3" s="1"/>
  <c r="G196" i="4"/>
  <c r="BA63" i="7"/>
  <c r="E9" i="6" s="1"/>
  <c r="K92" i="7"/>
  <c r="BB119" i="7"/>
  <c r="F12" i="6" s="1"/>
  <c r="BC149" i="7"/>
  <c r="G15" i="6" s="1"/>
  <c r="I187" i="7"/>
  <c r="K195" i="7"/>
  <c r="BB208" i="7"/>
  <c r="F19" i="6" s="1"/>
  <c r="BC208" i="7"/>
  <c r="G19" i="6" s="1"/>
  <c r="BB32" i="4"/>
  <c r="F7" i="3" s="1"/>
  <c r="K90" i="4"/>
  <c r="G131" i="4"/>
  <c r="G157" i="4"/>
  <c r="BA157" i="4"/>
  <c r="E16" i="3" s="1"/>
  <c r="G201" i="4"/>
  <c r="BB92" i="7"/>
  <c r="F10" i="6" s="1"/>
  <c r="G136" i="7"/>
  <c r="BD178" i="7"/>
  <c r="H16" i="6" s="1"/>
  <c r="BE187" i="7"/>
  <c r="I17" i="6" s="1"/>
  <c r="I208" i="7"/>
  <c r="BB178" i="7"/>
  <c r="F16" i="6" s="1"/>
  <c r="BA52" i="7"/>
  <c r="E8" i="6" s="1"/>
  <c r="BA119" i="7"/>
  <c r="E12" i="6" s="1"/>
  <c r="G52" i="7"/>
  <c r="BA65" i="7"/>
  <c r="BA92" i="7" s="1"/>
  <c r="E10" i="6" s="1"/>
  <c r="G119" i="7"/>
  <c r="G178" i="7"/>
  <c r="G212" i="7"/>
  <c r="BB124" i="7"/>
  <c r="BB136" i="7" s="1"/>
  <c r="F14" i="6" s="1"/>
  <c r="BB189" i="7"/>
  <c r="BB195" i="7" s="1"/>
  <c r="F18" i="6" s="1"/>
  <c r="BA68" i="4"/>
  <c r="BA90" i="4" s="1"/>
  <c r="E11" i="3" s="1"/>
  <c r="G90" i="4"/>
  <c r="BA8" i="4"/>
  <c r="BA32" i="4" s="1"/>
  <c r="E7" i="3" s="1"/>
  <c r="G32" i="4"/>
  <c r="BD47" i="4"/>
  <c r="H9" i="3" s="1"/>
  <c r="BE122" i="4"/>
  <c r="I14" i="3" s="1"/>
  <c r="BC157" i="4"/>
  <c r="G16" i="3" s="1"/>
  <c r="K169" i="4"/>
  <c r="BE177" i="4"/>
  <c r="I18" i="3" s="1"/>
  <c r="K47" i="4"/>
  <c r="BA122" i="4"/>
  <c r="E14" i="3" s="1"/>
  <c r="BB124" i="4"/>
  <c r="I157" i="4"/>
  <c r="BA177" i="4"/>
  <c r="E18" i="3" s="1"/>
  <c r="BB179" i="4"/>
  <c r="BB196" i="4" s="1"/>
  <c r="F19" i="3" s="1"/>
  <c r="BD169" i="4"/>
  <c r="H17" i="3" s="1"/>
  <c r="BA40" i="4"/>
  <c r="BA47" i="4" s="1"/>
  <c r="E9" i="3" s="1"/>
  <c r="BA109" i="4"/>
  <c r="BA110" i="4" s="1"/>
  <c r="E13" i="3" s="1"/>
  <c r="BB159" i="4"/>
  <c r="BB169" i="4" s="1"/>
  <c r="F17" i="3" s="1"/>
  <c r="BB131" i="4" l="1"/>
  <c r="F15" i="3" s="1"/>
  <c r="F21" i="3" s="1"/>
  <c r="C16" i="2" s="1"/>
  <c r="G21" i="3"/>
  <c r="C18" i="2" s="1"/>
  <c r="G21" i="6"/>
  <c r="C18" i="5" s="1"/>
  <c r="I21" i="6"/>
  <c r="C21" i="5" s="1"/>
  <c r="G148" i="7"/>
  <c r="I148" i="7"/>
  <c r="I149" i="7" s="1"/>
  <c r="K148" i="7"/>
  <c r="K149" i="7" s="1"/>
  <c r="H21" i="6"/>
  <c r="C17" i="5" s="1"/>
  <c r="E21" i="6"/>
  <c r="H21" i="3"/>
  <c r="C17" i="2" s="1"/>
  <c r="I21" i="3"/>
  <c r="C21" i="2" s="1"/>
  <c r="E21" i="3"/>
  <c r="C15" i="2" l="1"/>
  <c r="C19" i="2" s="1"/>
  <c r="C22" i="2" s="1"/>
  <c r="G30" i="3"/>
  <c r="I30" i="3" s="1"/>
  <c r="G31" i="3"/>
  <c r="I31" i="3" s="1"/>
  <c r="G20" i="2" s="1"/>
  <c r="BB148" i="7"/>
  <c r="BB149" i="7" s="1"/>
  <c r="F15" i="6" s="1"/>
  <c r="F21" i="6" s="1"/>
  <c r="C16" i="5" s="1"/>
  <c r="C19" i="5" s="1"/>
  <c r="C22" i="5" s="1"/>
  <c r="G149" i="7"/>
  <c r="C15" i="5"/>
  <c r="G31" i="6" l="1"/>
  <c r="I31" i="6" s="1"/>
  <c r="G20" i="5" s="1"/>
  <c r="G30" i="6"/>
  <c r="I30" i="6" s="1"/>
  <c r="G19" i="5" s="1"/>
  <c r="G19" i="2"/>
  <c r="H33" i="3"/>
  <c r="G23" i="2" s="1"/>
  <c r="G22" i="2" s="1"/>
  <c r="H33" i="6"/>
  <c r="G23" i="5" s="1"/>
  <c r="G22" i="5" l="1"/>
  <c r="C23" i="2"/>
  <c r="C23" i="5"/>
  <c r="F30" i="2" l="1"/>
  <c r="F31" i="2" s="1"/>
  <c r="F34" i="2" s="1"/>
  <c r="H38" i="1"/>
  <c r="I38" i="1" s="1"/>
  <c r="F38" i="1" s="1"/>
  <c r="F30" i="5"/>
  <c r="F31" i="5" s="1"/>
  <c r="F34" i="5" s="1"/>
  <c r="H39" i="1"/>
  <c r="I39" i="1" l="1"/>
  <c r="H40" i="1"/>
  <c r="H30" i="1" s="1"/>
  <c r="F39" i="1" l="1"/>
  <c r="F40" i="1" s="1"/>
  <c r="I40" i="1"/>
  <c r="H31" i="1"/>
  <c r="I21" i="1" s="1"/>
  <c r="I30" i="1"/>
  <c r="F30" i="1" l="1"/>
  <c r="F31" i="1" s="1"/>
  <c r="I31" i="1"/>
  <c r="I22" i="1"/>
  <c r="I23" i="1" s="1"/>
  <c r="J31" i="1" l="1"/>
  <c r="J39" i="1"/>
  <c r="J30" i="1"/>
  <c r="J38" i="1"/>
  <c r="J40" i="1"/>
</calcChain>
</file>

<file path=xl/sharedStrings.xml><?xml version="1.0" encoding="utf-8"?>
<sst xmlns="http://schemas.openxmlformats.org/spreadsheetml/2006/main" count="1206" uniqueCount="494">
  <si>
    <t>Položkový rozpočet stavby</t>
  </si>
  <si>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</si>
  <si>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</si>
  <si>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</si>
  <si>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</si>
  <si>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</si>
  <si>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</si>
  <si>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</si>
  <si>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</si>
  <si>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</si>
  <si>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</si>
  <si>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</si>
  <si>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</si>
  <si>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</si>
  <si>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</si>
  <si>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</si>
  <si>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</si>
  <si>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</si>
  <si>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</si>
  <si>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</si>
  <si>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</si>
  <si>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Rekapitulace stavebních rozpočtů</t>
  </si>
  <si>
    <t>Číslo objektu</t>
  </si>
  <si>
    <t>Číslo a název rozpočtu</t>
  </si>
  <si>
    <t>HSV</t>
  </si>
  <si>
    <t>PSV</t>
  </si>
  <si>
    <t>Dodávka</t>
  </si>
  <si>
    <t>Montáž</t>
  </si>
  <si>
    <t>HZS</t>
  </si>
  <si>
    <t>POLOŽKOVÝ ROZPOČET</t>
  </si>
  <si>
    <t>Rozpočet</t>
  </si>
  <si>
    <t xml:space="preserve">JKSO </t>
  </si>
  <si>
    <t>Objekt</t>
  </si>
  <si>
    <t xml:space="preserve">SKP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</si>
  <si>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</si>
  <si>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</si>
  <si>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</si>
  <si>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</si>
  <si>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</si>
  <si>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</si>
  <si>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</si>
  <si>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</si>
  <si>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</si>
  <si>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</si>
  <si>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</si>
  <si>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</si>
  <si>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</si>
  <si>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</si>
  <si>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</si>
  <si>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</si>
  <si>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</si>
  <si>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</si>
  <si>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</si>
  <si>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</si>
  <si>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</si>
  <si>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</si>
  <si>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</si>
  <si>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</si>
  <si>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</si>
  <si>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</si>
  <si>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</si>
  <si>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</si>
  <si>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</si>
  <si>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</si>
  <si>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</si>
  <si>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</si>
  <si>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</si>
  <si>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</si>
  <si>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</si>
  <si>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</si>
  <si>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</si>
  <si>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</si>
  <si>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Poznámka :</t>
  </si>
  <si>
    <t>Rozpočet :</t>
  </si>
  <si>
    <t>Objekt :</t>
  </si>
  <si>
    <t>REKAPITULACE  STAVEBNÍCH  DÍLŮ</t>
  </si>
  <si>
    <t>Stavební díl</t>
  </si>
  <si>
    <t>CELKEM  OBJEKT</t>
  </si>
  <si>
    <t>VEDLEJŠÍ ROZPOČTOVÉ  NÁKLADY</t>
  </si>
  <si>
    <t>Název VRN</t>
  </si>
  <si>
    <t>Kč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</si>
  <si>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</si>
  <si>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</si>
  <si>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</si>
  <si>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</si>
  <si>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</si>
  <si>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</si>
  <si>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</si>
  <si>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</si>
  <si>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</si>
  <si>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</si>
  <si>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</si>
  <si>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</si>
  <si>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</si>
  <si>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</si>
  <si>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</si>
  <si>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Díl:</t>
  </si>
  <si>
    <t>1</t>
  </si>
  <si>
    <t>ks</t>
  </si>
  <si>
    <t>Celkem za</t>
  </si>
  <si>
    <t>K005.1</t>
  </si>
  <si>
    <t>Kulturní zařízení Fórum,Masarykovo nám.1313,Třebíč</t>
  </si>
  <si>
    <t>K005.1 Kulturní zařízení Fórum,Masarykovo nám.1313,Třebíč</t>
  </si>
  <si>
    <t>01</t>
  </si>
  <si>
    <t>Výměna oken a dveří</t>
  </si>
  <si>
    <t>01 Výměna oken a dveří</t>
  </si>
  <si>
    <t>02</t>
  </si>
  <si>
    <t>Objekt B</t>
  </si>
  <si>
    <t>61</t>
  </si>
  <si>
    <t>Upravy povrchů vnitřní</t>
  </si>
  <si>
    <t>61 Upravy povrchů vnitřní</t>
  </si>
  <si>
    <t>610991111R00</t>
  </si>
  <si>
    <t xml:space="preserve">Zakrývání výplní otvorů - vnitřní </t>
  </si>
  <si>
    <t>m2</t>
  </si>
  <si>
    <t>1:0,9*0,65*3</t>
  </si>
  <si>
    <t>2:1,5*0,65*11</t>
  </si>
  <si>
    <t>3:15*1,6*2</t>
  </si>
  <si>
    <t>4:1,5*2,4*38</t>
  </si>
  <si>
    <t>5:4,5*2,8*2</t>
  </si>
  <si>
    <t>0,02</t>
  </si>
  <si>
    <t>612409991RT2</t>
  </si>
  <si>
    <t>Začištění omítek kolem oken,dveří š. ostění 230 mm</t>
  </si>
  <si>
    <t>m</t>
  </si>
  <si>
    <t>01:(0,9+0,65*2)*3</t>
  </si>
  <si>
    <t>02:(1,5+0,65*2)*11</t>
  </si>
  <si>
    <t>03:(1,5+1,6*2)*2</t>
  </si>
  <si>
    <t>04:(1,5+2,4*2)*38</t>
  </si>
  <si>
    <t>05:(4,5*2+2,8*2)*2</t>
  </si>
  <si>
    <t>612425921RT3</t>
  </si>
  <si>
    <t>Omítka vápenná vnitřního ostění - hladká srovnání pod parapety</t>
  </si>
  <si>
    <t>01:0,9*3*0,23</t>
  </si>
  <si>
    <t>02:1,5*11*0,23</t>
  </si>
  <si>
    <t>03:1,5*2*0,23</t>
  </si>
  <si>
    <t>04:1,5*38*0,23</t>
  </si>
  <si>
    <t>0,084</t>
  </si>
  <si>
    <t>612425931RT2</t>
  </si>
  <si>
    <t xml:space="preserve">Omítka vápenná vnitřního ostění - štuková </t>
  </si>
  <si>
    <t>315,4*0,23</t>
  </si>
  <si>
    <t>0,058</t>
  </si>
  <si>
    <t>612421331RT2</t>
  </si>
  <si>
    <t xml:space="preserve">Oprava vápen.omítek stěn do 30 % pl. - štukových </t>
  </si>
  <si>
    <t>40</t>
  </si>
  <si>
    <t>62</t>
  </si>
  <si>
    <t>Úpravy povrchů vnější</t>
  </si>
  <si>
    <t>62 Úpravy povrchů vnější</t>
  </si>
  <si>
    <t>627991037R00</t>
  </si>
  <si>
    <t>Zatmelení venkovních spár-styk okno-fasádní obklad tmel mrazuvzdorný tl spáry 15 mm</t>
  </si>
  <si>
    <t>05:(4,5+2,8*2)*2</t>
  </si>
  <si>
    <t>62.01</t>
  </si>
  <si>
    <t xml:space="preserve">Opravy fasády - poškozené obklady po demontáži </t>
  </si>
  <si>
    <t>20</t>
  </si>
  <si>
    <t>64</t>
  </si>
  <si>
    <t>Výplně otvorů</t>
  </si>
  <si>
    <t>64 Výplně otvorů</t>
  </si>
  <si>
    <t>648951411R00</t>
  </si>
  <si>
    <t>Osazení parapetních desek z laminátováho MDF š. do 25 cm  ( P1+P2)</t>
  </si>
  <si>
    <t>19,9+62,4</t>
  </si>
  <si>
    <t>61187549</t>
  </si>
  <si>
    <t>1.pp:19,9</t>
  </si>
  <si>
    <t>61187550</t>
  </si>
  <si>
    <t>1.np:32,4</t>
  </si>
  <si>
    <t>2.np:30</t>
  </si>
  <si>
    <t>94</t>
  </si>
  <si>
    <t>Lešení a stavební výtahy</t>
  </si>
  <si>
    <t>94 Lešení a stavební výtahy</t>
  </si>
  <si>
    <t>941941041R00</t>
  </si>
  <si>
    <t xml:space="preserve">Montáž lešení leh.řad.s podlahami,š.1,2 m, H 10 m </t>
  </si>
  <si>
    <t>4*4*2</t>
  </si>
  <si>
    <t>941941291R00</t>
  </si>
  <si>
    <t xml:space="preserve">Příplatek za každý měsíc použití lešení k pol.1041 </t>
  </si>
  <si>
    <t>32</t>
  </si>
  <si>
    <t>941941841R00</t>
  </si>
  <si>
    <t xml:space="preserve">Demontáž lešení leh.řad.s podlahami,š.1,2 m,H 10 m </t>
  </si>
  <si>
    <t>944944011R00</t>
  </si>
  <si>
    <t xml:space="preserve">Montáž ochranné sítě z umělých vláken </t>
  </si>
  <si>
    <t>944944031R00</t>
  </si>
  <si>
    <t xml:space="preserve">Příplatek za každý měsíc použití sítí k pol. 4011 </t>
  </si>
  <si>
    <t>944944081R00</t>
  </si>
  <si>
    <t xml:space="preserve">Demontáž ochranné sítě z umělých vláken </t>
  </si>
  <si>
    <t>941955001R00</t>
  </si>
  <si>
    <t xml:space="preserve">Lešení lehké pomocné, výška podlahy do 1,2 m </t>
  </si>
  <si>
    <t>1.pp:11*1,2+10*1,2+5*1,2*2+2*1,2</t>
  </si>
  <si>
    <t>941955002R00</t>
  </si>
  <si>
    <t xml:space="preserve">Lešení lehké pomocné, výška podlahy do 1,9 m </t>
  </si>
  <si>
    <t>1.np:11*1,2+10*1,2+14*1,2+5*1,2+3*1,2*2</t>
  </si>
  <si>
    <t>2.np:11*1,2+10*1,2+14*1,2+4*1,2*2</t>
  </si>
  <si>
    <t>95</t>
  </si>
  <si>
    <t>Dokončovací konstrukce na pozemních stavbách</t>
  </si>
  <si>
    <t>95 Dokončovací konstrukce na pozemních stavbách</t>
  </si>
  <si>
    <t>180456181100</t>
  </si>
  <si>
    <t xml:space="preserve">Montážní plošina na autopodvozku </t>
  </si>
  <si>
    <t>Sh</t>
  </si>
  <si>
    <t>50</t>
  </si>
  <si>
    <t>952901111R00</t>
  </si>
  <si>
    <t xml:space="preserve">Vyčištění budov o výšce podlaží do 4 m </t>
  </si>
  <si>
    <t>uvnitř:</t>
  </si>
  <si>
    <t>11*2+10*2+5*2*3+2*2</t>
  </si>
  <si>
    <t>11*2+10*2+14*2+5*2+4*2*2</t>
  </si>
  <si>
    <t>11*2+10*2+14*2+6*2*2</t>
  </si>
  <si>
    <t>vně:</t>
  </si>
  <si>
    <t>6*3*2</t>
  </si>
  <si>
    <t>95.01</t>
  </si>
  <si>
    <t>Zabezpečení podlahových krytin proti poškození desky dřevovlaknité + textilie</t>
  </si>
  <si>
    <t>1.np:9,525*2+3,175*2</t>
  </si>
  <si>
    <t>5,1*2+3,175*2</t>
  </si>
  <si>
    <t>15,825*2+5,75*2</t>
  </si>
  <si>
    <t>10,5*2+6,05*2</t>
  </si>
  <si>
    <t>2.np:(4,4+3,115)*2+3,175*2</t>
  </si>
  <si>
    <t>15,675*2+5,75*2</t>
  </si>
  <si>
    <t>11,075*2+3,225*2</t>
  </si>
  <si>
    <t>0,07</t>
  </si>
  <si>
    <t>95.02</t>
  </si>
  <si>
    <t>Úprava obkladu fasády na styku s venk. parapetem přiřezání, zapravení mrazuvzdorným tmelem</t>
  </si>
  <si>
    <t>1.np:36</t>
  </si>
  <si>
    <t>2.np:40</t>
  </si>
  <si>
    <t>96</t>
  </si>
  <si>
    <t>Bourání konstrukcí</t>
  </si>
  <si>
    <t>96 Bourání konstrukcí</t>
  </si>
  <si>
    <t>96.01</t>
  </si>
  <si>
    <t>Demontáž vnitřních krytů otopných těles š.500 mm D, vč. vyřezání nosných ocelových profilů</t>
  </si>
  <si>
    <t>bm</t>
  </si>
  <si>
    <t>1.np:29,6</t>
  </si>
  <si>
    <t>2.np:50</t>
  </si>
  <si>
    <t>96.02</t>
  </si>
  <si>
    <t>Demontáž vnitřních dřevěných parapetů vč. odvozu a likvidace</t>
  </si>
  <si>
    <t>1.np:1,5*18</t>
  </si>
  <si>
    <t>2.np:1,5*20</t>
  </si>
  <si>
    <t>Demontáž výplní otvorů - dřevo-hliníkových oken vč. ocelových rámů, odvozu a likvidace</t>
  </si>
  <si>
    <t>01:3</t>
  </si>
  <si>
    <t>02:11</t>
  </si>
  <si>
    <t>03:2</t>
  </si>
  <si>
    <t>04:38</t>
  </si>
  <si>
    <t>96.03</t>
  </si>
  <si>
    <t>Demontáž výplní otvorů - hliníkové stěny vč.nosných ocelových rámů a odvozu a likvidace</t>
  </si>
  <si>
    <t>05:2</t>
  </si>
  <si>
    <t>96.06</t>
  </si>
  <si>
    <t>Demontáž a likvidace okenních mříží 1.pp vč. odvozu a likvidace</t>
  </si>
  <si>
    <t>13</t>
  </si>
  <si>
    <t>99</t>
  </si>
  <si>
    <t>Staveništní přesun hmot</t>
  </si>
  <si>
    <t>99 Staveništní přesun hmot</t>
  </si>
  <si>
    <t>999281111R00</t>
  </si>
  <si>
    <t xml:space="preserve">Přesun hmot pro opravy a údržbu do výšky 25 m </t>
  </si>
  <si>
    <t>t</t>
  </si>
  <si>
    <t>764</t>
  </si>
  <si>
    <t>Konstrukce klempířské</t>
  </si>
  <si>
    <t>764 Konstrukce klempířské</t>
  </si>
  <si>
    <t>764410850R00</t>
  </si>
  <si>
    <t xml:space="preserve">Demontáž oplechování parapetů,rš od 100 do 330 mm </t>
  </si>
  <si>
    <t>62+25,4</t>
  </si>
  <si>
    <t>764.K1</t>
  </si>
  <si>
    <t>1.pp:3,1</t>
  </si>
  <si>
    <t>1.np:27,9</t>
  </si>
  <si>
    <t>2.np:31</t>
  </si>
  <si>
    <t>764.K2</t>
  </si>
  <si>
    <t>1.np:5,5</t>
  </si>
  <si>
    <t>998764203R00</t>
  </si>
  <si>
    <t xml:space="preserve">Přesun hmot pro klempířské konstr., výšky do 24 m </t>
  </si>
  <si>
    <t>767</t>
  </si>
  <si>
    <t>Konstrukce zámečnické</t>
  </si>
  <si>
    <t>767 Konstrukce zámečnické</t>
  </si>
  <si>
    <t>767.B.000</t>
  </si>
  <si>
    <t xml:space="preserve">Montáž hliníkových stěn a dveří </t>
  </si>
  <si>
    <t>2</t>
  </si>
  <si>
    <t>767.B.005</t>
  </si>
  <si>
    <t>1.np:2</t>
  </si>
  <si>
    <t>767.B.00D</t>
  </si>
  <si>
    <t>998767203R00</t>
  </si>
  <si>
    <t xml:space="preserve">Přesun hmot pro zámečnické konstr., výšky do 24 m </t>
  </si>
  <si>
    <t>769</t>
  </si>
  <si>
    <t>Otvorové prvky z plastu</t>
  </si>
  <si>
    <t>769 Otvorové prvky z plastu</t>
  </si>
  <si>
    <t>769.B.000</t>
  </si>
  <si>
    <t xml:space="preserve">Montáž plastových oken </t>
  </si>
  <si>
    <t>3+11+2+38</t>
  </si>
  <si>
    <t>769.B.001</t>
  </si>
  <si>
    <t>1.pp:3</t>
  </si>
  <si>
    <t>769.B.002</t>
  </si>
  <si>
    <t>1.pp:11</t>
  </si>
  <si>
    <t>769.B.003</t>
  </si>
  <si>
    <t>1.pp:2</t>
  </si>
  <si>
    <t>769.B.004</t>
  </si>
  <si>
    <t>1.np:18</t>
  </si>
  <si>
    <t>2.np:20</t>
  </si>
  <si>
    <t>769.B.005</t>
  </si>
  <si>
    <t>kpl.</t>
  </si>
  <si>
    <t>769.L1</t>
  </si>
  <si>
    <t xml:space="preserve">Vnitřní plastová krycí lišta - dodávka a montáž </t>
  </si>
  <si>
    <t>04:(1,5+2,45*2)*38</t>
  </si>
  <si>
    <t>769.L2</t>
  </si>
  <si>
    <t xml:space="preserve">Vnější plastová krycí lišta - dodávka a montáž </t>
  </si>
  <si>
    <t>998769203R00</t>
  </si>
  <si>
    <t xml:space="preserve">Přesun hmot pro plastové výrobky, výšky do 24 m </t>
  </si>
  <si>
    <t>781</t>
  </si>
  <si>
    <t>Obklady keramické</t>
  </si>
  <si>
    <t>781 Obklady keramické</t>
  </si>
  <si>
    <t>781781200R00</t>
  </si>
  <si>
    <t>Obklad vnější, mozaika keramická do MC, 24x24 mm oprava vnějšího ostění po vybourání oken</t>
  </si>
  <si>
    <t>01:(0,95+0,65*2)*0,2-3</t>
  </si>
  <si>
    <t>02:(1,5+0,65*2)*0,2*11</t>
  </si>
  <si>
    <t>03:1,5*3*0,2*2</t>
  </si>
  <si>
    <t>04:1,5*0,2*38</t>
  </si>
  <si>
    <t>0,09</t>
  </si>
  <si>
    <t>597623001</t>
  </si>
  <si>
    <t>Mozaika 2,3x2,3  bílá</t>
  </si>
  <si>
    <t>16,9*1,05</t>
  </si>
  <si>
    <t>0,255</t>
  </si>
  <si>
    <t>998781101R00</t>
  </si>
  <si>
    <t xml:space="preserve">Přesun hmot pro obklady keramické, výšky do 6 m </t>
  </si>
  <si>
    <t>783</t>
  </si>
  <si>
    <t>Nátěry</t>
  </si>
  <si>
    <t>783 Nátěry</t>
  </si>
  <si>
    <t>783225100R00</t>
  </si>
  <si>
    <t>Nátěr syntetický kovových konstrukcí 1x + 2x email barva bílá</t>
  </si>
  <si>
    <t>8,24</t>
  </si>
  <si>
    <t>783903811R00</t>
  </si>
  <si>
    <t xml:space="preserve">Odmaštění povrchu ocelových konstrukcí </t>
  </si>
  <si>
    <t>783904811R00</t>
  </si>
  <si>
    <t xml:space="preserve">Odrezivění kovových konstrukcí </t>
  </si>
  <si>
    <t>784</t>
  </si>
  <si>
    <t>Malby</t>
  </si>
  <si>
    <t>784 Malby</t>
  </si>
  <si>
    <t>784161101R00</t>
  </si>
  <si>
    <t xml:space="preserve">Penetrace podkladu nátěrem </t>
  </si>
  <si>
    <t>237,5</t>
  </si>
  <si>
    <t>784402801R00</t>
  </si>
  <si>
    <t xml:space="preserve">Odstranění malby oškrábáním v místnosti H do 3,8 m </t>
  </si>
  <si>
    <t>784195312R00</t>
  </si>
  <si>
    <t>ostění:315,4*0,23</t>
  </si>
  <si>
    <t>stěny s okny - 1.np:(9,525+5,1+0,475*6)*3-1,59*2,45*4</t>
  </si>
  <si>
    <t>15,825*3-1,5*2,45*7</t>
  </si>
  <si>
    <t>(6,275+0,475*2)*3-1,5*2,45*2</t>
  </si>
  <si>
    <t>(10,5+0,475*2)*3-1,5*2,45*5</t>
  </si>
  <si>
    <t>2.np:(4,2+2,45+0,475*4)*3-1,5*2,45*2</t>
  </si>
  <si>
    <t>(6,435+0,475*2)*3-1,5*2,45*2</t>
  </si>
  <si>
    <t>(8,68+0,475*2)*3-1,5*2,45*7</t>
  </si>
  <si>
    <t>(6,75+0,475*2)*3-1,5*2,45</t>
  </si>
  <si>
    <t>(11,075+0,475*4)-1,5*2,45*3</t>
  </si>
  <si>
    <t>(10,35+0,475*4)*3-1,5*2,45*5</t>
  </si>
  <si>
    <t>0,045</t>
  </si>
  <si>
    <t>789</t>
  </si>
  <si>
    <t>Žaluzie</t>
  </si>
  <si>
    <t>789 Žaluzie</t>
  </si>
  <si>
    <t>789.A.007</t>
  </si>
  <si>
    <t>998789203R00</t>
  </si>
  <si>
    <t xml:space="preserve">Přesun hmot pro žaluzie, výšky do 24 m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</si>
  <si>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</si>
  <si>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</si>
  <si>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</si>
  <si>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</si>
  <si>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</si>
  <si>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</si>
  <si>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</si>
  <si>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02 Objekt B</t>
  </si>
  <si>
    <t>03</t>
  </si>
  <si>
    <t>Objekt C</t>
  </si>
  <si>
    <t>1:0,85*0,65*6</t>
  </si>
  <si>
    <t>2:1,5*0,65*3</t>
  </si>
  <si>
    <t>3:1,6*0,65*2</t>
  </si>
  <si>
    <t>4:1,2*0,9*4</t>
  </si>
  <si>
    <t>5:1,5*2,95*6</t>
  </si>
  <si>
    <t>6:4,2*4,2*4</t>
  </si>
  <si>
    <t>7:6,75*3,85</t>
  </si>
  <si>
    <t>8:2,16*2,64</t>
  </si>
  <si>
    <t>9:1,5*3,9</t>
  </si>
  <si>
    <t>0,0101</t>
  </si>
  <si>
    <t>Začištění omítek kolem oken,dveří š. ostění 210 mm</t>
  </si>
  <si>
    <t>01:(0,85+0,65*2)*6</t>
  </si>
  <si>
    <t>02:(1,5+0,65*2)*2</t>
  </si>
  <si>
    <t>03:(1,6+0,65*2)*6</t>
  </si>
  <si>
    <t>04:(1,2+0,9*2)*4</t>
  </si>
  <si>
    <t>05:(1,5+2,95*2)*6</t>
  </si>
  <si>
    <t>06:4,2*3*4</t>
  </si>
  <si>
    <t>07:(0,675+3,85*2)*1</t>
  </si>
  <si>
    <t>08:(2,16+2,64*2)*1</t>
  </si>
  <si>
    <t>09:(1,5+3,9*2)*1</t>
  </si>
  <si>
    <t>0,085</t>
  </si>
  <si>
    <t>01:0,85*0,21*6</t>
  </si>
  <si>
    <t>02:1,5*0,21*2</t>
  </si>
  <si>
    <t>03:1,6*0,21*6</t>
  </si>
  <si>
    <t>04:1,2*0,21*4</t>
  </si>
  <si>
    <t>05:1,5*0,21*6</t>
  </si>
  <si>
    <t>06:4,2*0,21*4</t>
  </si>
  <si>
    <t>0,057</t>
  </si>
  <si>
    <t>197,5*0,21</t>
  </si>
  <si>
    <t>0,025</t>
  </si>
  <si>
    <t>35</t>
  </si>
  <si>
    <t>07:(6,75*2+3,85*2)*1</t>
  </si>
  <si>
    <t>0,06</t>
  </si>
  <si>
    <t>30</t>
  </si>
  <si>
    <t>Osazení parapetních desek z laminátováho MDF š. do 25 cm  ( P1+P2+P3)</t>
  </si>
  <si>
    <t>nové:17,7+16,8+4,8</t>
  </si>
  <si>
    <t>stávající:1,5*6</t>
  </si>
  <si>
    <t>1.pp:17,7</t>
  </si>
  <si>
    <t>1,pp:16,8</t>
  </si>
  <si>
    <t>61187551</t>
  </si>
  <si>
    <t>1.np:4,8</t>
  </si>
  <si>
    <t>6:27*7</t>
  </si>
  <si>
    <t>7:8*7</t>
  </si>
  <si>
    <t>25,25*6</t>
  </si>
  <si>
    <t>6,75*3,5</t>
  </si>
  <si>
    <t>0,075</t>
  </si>
  <si>
    <t>420,2</t>
  </si>
  <si>
    <t>1:1*1,2*6</t>
  </si>
  <si>
    <t>2:1*1,2*2</t>
  </si>
  <si>
    <t>3:2*1,2*6</t>
  </si>
  <si>
    <t>4:2*1,2*4</t>
  </si>
  <si>
    <t>8:3*1,2</t>
  </si>
  <si>
    <t>9:2*1,2</t>
  </si>
  <si>
    <t>5:2*1,9*6</t>
  </si>
  <si>
    <t>vnitřní:</t>
  </si>
  <si>
    <t>1.pp:16,9*2+4*2+(5,7+4,2+1,5+3)*2</t>
  </si>
  <si>
    <t>1.np:25,25*2+2*2+6,75*2+14*2+2*2+7*2</t>
  </si>
  <si>
    <t>18,4*3+7,125*3+25,25*3+4*3+15*3+4*3*2</t>
  </si>
  <si>
    <t>1.np:24,4*2+22*2*2</t>
  </si>
  <si>
    <t>17,5*2+5,85*2*2</t>
  </si>
  <si>
    <t>1.np:14*2</t>
  </si>
  <si>
    <t>6+2+6+4+6</t>
  </si>
  <si>
    <t>4+1+1+1</t>
  </si>
  <si>
    <t>14</t>
  </si>
  <si>
    <t>764410880R00</t>
  </si>
  <si>
    <t xml:space="preserve">Demontáž oplechování parapetů,rš od 300 do 600 mm </t>
  </si>
  <si>
    <t>17,4+5,4+17+16,1</t>
  </si>
  <si>
    <t>1.pp:12,4</t>
  </si>
  <si>
    <t>1.np:5</t>
  </si>
  <si>
    <t>1-pp:5,4</t>
  </si>
  <si>
    <t>764.K3</t>
  </si>
  <si>
    <t>1.np:17</t>
  </si>
  <si>
    <t>764.K4</t>
  </si>
  <si>
    <t>1.np:16,1</t>
  </si>
  <si>
    <t>767.C.000</t>
  </si>
  <si>
    <t>767.C.006</t>
  </si>
  <si>
    <t>1.np:4</t>
  </si>
  <si>
    <t>767.C.007</t>
  </si>
  <si>
    <t>1.np:1</t>
  </si>
  <si>
    <t>767.C.008</t>
  </si>
  <si>
    <t>767.C.009</t>
  </si>
  <si>
    <t>769.C.000</t>
  </si>
  <si>
    <t>769.C.001</t>
  </si>
  <si>
    <t>1.pp:6</t>
  </si>
  <si>
    <t>769.C.002</t>
  </si>
  <si>
    <t>769.C.003</t>
  </si>
  <si>
    <t>769.C.004</t>
  </si>
  <si>
    <t>769.C.005</t>
  </si>
  <si>
    <t>1.np:6</t>
  </si>
  <si>
    <t>769.C.006</t>
  </si>
  <si>
    <t>1.pp:(1,8+0,65)*2*0,2*2</t>
  </si>
  <si>
    <t>0,04</t>
  </si>
  <si>
    <t>2*1,05</t>
  </si>
  <si>
    <t>8,55</t>
  </si>
  <si>
    <t>205,3</t>
  </si>
  <si>
    <t>ostění:197,5*0,21</t>
  </si>
  <si>
    <t>stěny s okny:(1,3+2,075+1,275)*(3-2)-1,2*0,9*3</t>
  </si>
  <si>
    <t>2,275*3-1,2*0,9</t>
  </si>
  <si>
    <t>(0,688*2+0,766*6+4,509*2+4,943*2)*7,5-4,2*4,2*4</t>
  </si>
  <si>
    <t>(13,95+0,475*6)*4-1,5*2,95*6</t>
  </si>
  <si>
    <t>0,01</t>
  </si>
  <si>
    <t>789.A.001</t>
  </si>
  <si>
    <t>6</t>
  </si>
  <si>
    <t>03 Objekt C</t>
  </si>
  <si>
    <t>Deska parapetní z laminátového MDF tl.19mm š.18 cm s nosem 40 mm a plast. krytkami, barva bílá - P1 ( nutno přesně dodržet předepsané parametry dle výpisu prvků a technické zprávy )</t>
  </si>
  <si>
    <t>Deska parapetní z laminátového MDF tl.19mm š.22 cm s nosem 40 mm a plast. krytkami, barva bílá - P3 ( nutno přesně dodržet předepsané parametry dle výpisu prvků a technické zprávy )</t>
  </si>
  <si>
    <t>Venk.parapetní deska s nosem š.260 mm (rš.340)- K1 žár.pozink.ocel.plech tl.0,8mm s umělohmot.potahem ( nutno přesně dodržet předepsané parametry dle výpisu prvků a technické zprávy )</t>
  </si>
  <si>
    <t>Venk.parapetní deska s nosem š.300 mm (rš.380)- K2 žár.pozink.ocel.plech tl.0,8mm s umělohmot.potahem ( nutno přesně dodržet předepsané parametry dle výpisu prvků a technické zprávy )</t>
  </si>
  <si>
    <t>Venk.parapetní deska s nosem š.350 mm (rš.430)- K3 žár.pozink.ocel.plech tl.0,8mm s umělohmot.potahem ( nutno přesně dodržet předepsané parametry dle výpisu prvků a technické zprávy )</t>
  </si>
  <si>
    <t>Venk.parapetní deska s nosem š.420 mm (rš.500)- K4 žár.pozink.ocel.plech tl.0,8mm s umělohmot.potahem ( nutno přesně dodržet předepsané parametry dle výpisu prvků a technické zprávy )</t>
  </si>
  <si>
    <t>Hliníková fasádní stěna 20-dílná 4200*4200mm, bílá pět oken 840*1050 mm, bezpeč. folie - dle pol. 6 ( nutno přesně dodržet předepsané parametry dle výpisu prvků a technické zprávy )</t>
  </si>
  <si>
    <t>Hliníková fasádní stěna 15-dílná 6750*3850 mm,bílá dvě okna 1350*2200 mm, dle pol. 7 ( nutno přesně dodržet předepsané parametry dle výpisu prvků a technické zprávy )</t>
  </si>
  <si>
    <t>Dodávka vchodové Al dveře dvoukř. 2160*2640 mm bílé, dle pol. 8 ( nutno přesně dodržet předepsané parametry dle výpisu prvků a technické zprávy )</t>
  </si>
  <si>
    <t>Dodávka vchodové Al dveře dvoukř. s nadsvětlíkem 1500*3900 mm dle pol. 9 ( nutno přesně dodržet předepsané parametry dle výpisu prvků a technické zprávy )</t>
  </si>
  <si>
    <t>Dodávka okno plastové jednokř.  850*650 mm - pol.1 bílé, izol. trojsklo - ( nutno přesně dodržet předepsané parametry dle výpisu prvků a technické zprávy )</t>
  </si>
  <si>
    <t>Dodávka okno plastové jednokř. 1200*900 mm - pol.4 bílé, izol. trojsklo - ( nutno přesně dodržet předepsané parametry dle výpisu prvků a technické zprávy )</t>
  </si>
  <si>
    <t>Dodávka okno plastové tříkř.1500*2950 mm - pol.5 bílé, izol. trojsklo - ( nutno přesně dodržet předepsané parametry dle výpisu prvků a technické zprávy )</t>
  </si>
  <si>
    <t>Parotěsné pásky - dodávka a montáž pro plastová okna ( nutno přesně dodržet předepsané parametry dle výpisu prvků a technické zprávy )</t>
  </si>
  <si>
    <t>Vnitřní hliníkové žaluzie - stříbrné mat - D+M pro okno pol. 5 ( nutno přesně dodržet předepsané parametry dle výpisu prvků a technické zprávy )</t>
  </si>
  <si>
    <t>Deska parapetní z laminátového MDF tl.19mm š.18cm s nosem 40 mm a plast. krytkami, barva bílá - P1 ( nutno přesně dodržet předepsané parametry dle výpisu prvků a technické zprávy )</t>
  </si>
  <si>
    <t>Deska parapetní z laminátového MDF tl.19mm š.22cm s nosem 40 mm a plast. krytkami, barva bílá P2 ( nutno přesně dodržet předepsané parametry dle výpisu prvků a technické zprávy )</t>
  </si>
  <si>
    <t>Venk.parapetní deska s nosem š.180 mm (rš.260)- K1 žár.pozink.ocel.plech tl.0,8mm s umělohmot.potahem ( nutno přesně dodržet předepsané parametry dle výpisu prvků a technické zprávy )</t>
  </si>
  <si>
    <t>Venk.parapetní deska s nosem š.260 mm (rš.340)- K2 žár.pozink.ocel.plech tl.0,8mm s umělohmot.potahem ( nutno přesně dodržet předepsané parametry dle výpisu prvků a technické zprávy )</t>
  </si>
  <si>
    <t>Úprava stávajících dveří zpětné osazení panikové kování a madlo dle ČSN EN 1125 ( nutno přesně dodržet předepsané parametry dle výpisu prvků a technické zprávy )</t>
  </si>
  <si>
    <t>Dodávka okno plastové jednokř.  900*650 mm - pol.1 bílé, izol. trojsklo - ( nutno přesně dodržet předepsané parametry dle výpisu prvků a technické zprávy )</t>
  </si>
  <si>
    <t>Dodávka okno plastové jednokř. 1500*650 mm - pol.2 bílé, izol. trojsklo - ( nutno přesně dodržet předepsané parametry dle výpisu prvků a technické zprávy )</t>
  </si>
  <si>
    <t>Dodávka okno plastové jednokř.1500*1600 mm - pol.3 bílé, izol. trojsklo - ( nutno přesně dodržet předepsané parametry dle výpisu prvků a technické zprávy )</t>
  </si>
  <si>
    <t>Dodávka okno plastové dvoukř.1500*2450 mm - pol.4 bílé, izol. trojsklo - ( nutno přesně dodržet předepsané parametry dle výpisu prvků a technické zprávy )</t>
  </si>
  <si>
    <t>Vnitřní hliníkové žaluzie - stříbrné mat - D+M pro okno pol. 4 ( nutno přesně dodržet předepsané parametry dle výpisu prvků a technické zprávy )</t>
  </si>
  <si>
    <t>CZ00290629</t>
  </si>
  <si>
    <t>CZ521019154</t>
  </si>
  <si>
    <t>Město Třebíč</t>
  </si>
  <si>
    <t>Ing. Jiří Hnízdil</t>
  </si>
  <si>
    <t>Deska parapetní z laminátového MDF tl.19mm š.20 cm s nosem 40 mm a plast. krytkami, barva imitace dřeva - P2 ( nutno přesně dodržet předepsané parametry dle výpisu prvků a technické zprávy )</t>
  </si>
  <si>
    <t>Dodávka okno plastové dvoukř.1500*650 mm - pol.2 bílé, izol. trojsklo - ( nutno přesně dodržet předepsané parametry dle výpisu prvků a technické zprávy )</t>
  </si>
  <si>
    <t>Dodávka okno plastové dvoukř. 1600*650 mm - pol.3 bílé, izol. trojsklo - ( nutno přesně dodržet předepsané parametry dle výpisu prvků a technické zprávy )</t>
  </si>
  <si>
    <t>Hliníková fasádní stěna 9-dílná 2700*2800 mm, šedostříbrná jedno okno 900*1500 mm, bezpeč.folie-dle pol.5 ( nutno přesně dodržet předepsané parametry dle výpisu prvků a technické zprávy )</t>
  </si>
  <si>
    <t xml:space="preserve">Malba tekutá bílá, 2 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</si>
</sst>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%"/>
    <numFmt numFmtId="165" formatCode="0.0"/>
    <numFmt numFmtId="166" formatCode="dd/mm/yy"/>
    <numFmt numFmtId="167" formatCode="#,##0\ &quot;Kč&quot;"/>
    <numFmt numFmtId="168" formatCode="0.00000"/>
  </numFmts>
  <fonts count="20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40"/>
      </patternFill>
    </fill>
  </fills>
  <borders count="6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322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1" fillId="0" borderId="0" xfId="0" applyNumberFormat="1" applyFont="1"/>
    <xf numFmtId="0" fontId="5" fillId="0" borderId="0" xfId="0" applyFont="1" applyAlignment="1">
      <alignment horizontal="right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/>
    <xf numFmtId="0" fontId="7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0" fontId="1" fillId="2" borderId="2" xfId="0" applyFont="1" applyFill="1" applyBorder="1" applyAlignment="1"/>
    <xf numFmtId="0" fontId="4" fillId="2" borderId="2" xfId="0" applyFont="1" applyFill="1" applyBorder="1" applyAlignment="1">
      <alignment horizontal="right" wrapText="1"/>
    </xf>
    <xf numFmtId="0" fontId="4" fillId="2" borderId="3" xfId="0" applyFont="1" applyFill="1" applyBorder="1" applyAlignment="1">
      <alignment horizontal="right" vertical="center"/>
    </xf>
    <xf numFmtId="0" fontId="4" fillId="3" borderId="0" xfId="0" applyFont="1" applyFill="1" applyBorder="1" applyAlignment="1">
      <alignment horizontal="right" wrapText="1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4" fontId="1" fillId="0" borderId="6" xfId="0" applyNumberFormat="1" applyFont="1" applyBorder="1" applyAlignment="1">
      <alignment horizontal="right" vertical="center"/>
    </xf>
    <xf numFmtId="4" fontId="1" fillId="0" borderId="7" xfId="0" applyNumberFormat="1" applyFont="1" applyBorder="1" applyAlignment="1">
      <alignment horizontal="right" vertical="center"/>
    </xf>
    <xf numFmtId="4" fontId="1" fillId="3" borderId="0" xfId="0" applyNumberFormat="1" applyFont="1" applyFill="1" applyBorder="1" applyAlignment="1">
      <alignment vertical="center"/>
    </xf>
    <xf numFmtId="4" fontId="1" fillId="0" borderId="4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9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0" fontId="6" fillId="4" borderId="1" xfId="0" applyFont="1" applyFill="1" applyBorder="1" applyAlignment="1">
      <alignment vertical="center"/>
    </xf>
    <xf numFmtId="0" fontId="7" fillId="4" borderId="2" xfId="0" applyFont="1" applyFill="1" applyBorder="1" applyAlignment="1">
      <alignment vertical="center"/>
    </xf>
    <xf numFmtId="0" fontId="1" fillId="4" borderId="2" xfId="0" applyFont="1" applyFill="1" applyBorder="1" applyAlignment="1">
      <alignment vertical="center"/>
    </xf>
    <xf numFmtId="4" fontId="6" fillId="4" borderId="12" xfId="0" applyNumberFormat="1" applyFont="1" applyFill="1" applyBorder="1" applyAlignment="1">
      <alignment horizontal="right" vertical="center"/>
    </xf>
    <xf numFmtId="4" fontId="6" fillId="4" borderId="13" xfId="0" applyNumberFormat="1" applyFont="1" applyFill="1" applyBorder="1" applyAlignment="1">
      <alignment horizontal="right" vertical="center"/>
    </xf>
    <xf numFmtId="4" fontId="7" fillId="3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4" fontId="1" fillId="0" borderId="0" xfId="0" applyNumberFormat="1" applyFont="1"/>
    <xf numFmtId="0" fontId="4" fillId="2" borderId="1" xfId="0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0" fontId="7" fillId="2" borderId="3" xfId="0" applyFont="1" applyFill="1" applyBorder="1" applyAlignment="1">
      <alignment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7" xfId="0" applyFont="1" applyBorder="1"/>
    <xf numFmtId="164" fontId="3" fillId="0" borderId="8" xfId="0" applyNumberFormat="1" applyFont="1" applyBorder="1"/>
    <xf numFmtId="3" fontId="4" fillId="0" borderId="16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165" fontId="1" fillId="0" borderId="17" xfId="0" applyNumberFormat="1" applyFont="1" applyBorder="1"/>
    <xf numFmtId="0" fontId="3" fillId="0" borderId="0" xfId="0" applyFont="1" applyBorder="1"/>
    <xf numFmtId="164" fontId="3" fillId="0" borderId="5" xfId="0" applyNumberFormat="1" applyFont="1" applyBorder="1"/>
    <xf numFmtId="3" fontId="4" fillId="0" borderId="17" xfId="0" applyNumberFormat="1" applyFont="1" applyBorder="1" applyAlignment="1">
      <alignment horizontal="right"/>
    </xf>
    <xf numFmtId="3" fontId="3" fillId="0" borderId="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4" fillId="4" borderId="1" xfId="0" applyFont="1" applyFill="1" applyBorder="1" applyAlignment="1">
      <alignment vertical="center"/>
    </xf>
    <xf numFmtId="49" fontId="4" fillId="4" borderId="2" xfId="0" applyNumberFormat="1" applyFont="1" applyFill="1" applyBorder="1" applyAlignment="1">
      <alignment horizontal="left" vertical="center"/>
    </xf>
    <xf numFmtId="0" fontId="4" fillId="4" borderId="2" xfId="0" applyFont="1" applyFill="1" applyBorder="1" applyAlignment="1">
      <alignment vertical="center"/>
    </xf>
    <xf numFmtId="164" fontId="3" fillId="4" borderId="3" xfId="0" applyNumberFormat="1" applyFont="1" applyFill="1" applyBorder="1"/>
    <xf numFmtId="3" fontId="4" fillId="4" borderId="15" xfId="0" applyNumberFormat="1" applyFont="1" applyFill="1" applyBorder="1" applyAlignment="1">
      <alignment horizontal="right" vertical="center"/>
    </xf>
    <xf numFmtId="165" fontId="4" fillId="4" borderId="15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4" fillId="2" borderId="15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/>
    </xf>
    <xf numFmtId="49" fontId="3" fillId="0" borderId="16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9" fontId="3" fillId="0" borderId="17" xfId="0" applyNumberFormat="1" applyFont="1" applyBorder="1" applyAlignment="1">
      <alignment horizontal="left"/>
    </xf>
    <xf numFmtId="0" fontId="3" fillId="0" borderId="4" xfId="0" applyFont="1" applyBorder="1" applyAlignment="1">
      <alignment horizontal="left"/>
    </xf>
    <xf numFmtId="3" fontId="4" fillId="4" borderId="3" xfId="0" applyNumberFormat="1" applyFont="1" applyFill="1" applyBorder="1" applyAlignment="1">
      <alignment horizontal="right" vertical="center"/>
    </xf>
    <xf numFmtId="0" fontId="2" fillId="0" borderId="10" xfId="0" applyFont="1" applyBorder="1" applyAlignment="1">
      <alignment horizontal="centerContinuous" vertical="top"/>
    </xf>
    <xf numFmtId="0" fontId="1" fillId="0" borderId="10" xfId="0" applyFont="1" applyBorder="1" applyAlignment="1">
      <alignment horizontal="centerContinuous"/>
    </xf>
    <xf numFmtId="0" fontId="7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49" fontId="4" fillId="2" borderId="24" xfId="0" applyNumberFormat="1" applyFont="1" applyFill="1" applyBorder="1" applyAlignment="1">
      <alignment horizontal="left"/>
    </xf>
    <xf numFmtId="49" fontId="3" fillId="2" borderId="23" xfId="0" applyNumberFormat="1" applyFont="1" applyFill="1" applyBorder="1" applyAlignment="1">
      <alignment horizontal="centerContinuous"/>
    </xf>
    <xf numFmtId="0" fontId="3" fillId="0" borderId="19" xfId="0" applyFont="1" applyBorder="1"/>
    <xf numFmtId="49" fontId="3" fillId="0" borderId="25" xfId="0" applyNumberFormat="1" applyFont="1" applyBorder="1" applyAlignment="1">
      <alignment horizontal="left"/>
    </xf>
    <xf numFmtId="0" fontId="1" fillId="0" borderId="26" xfId="0" applyFont="1" applyBorder="1"/>
    <xf numFmtId="0" fontId="3" fillId="0" borderId="3" xfId="0" applyFont="1" applyBorder="1"/>
    <xf numFmtId="49" fontId="3" fillId="0" borderId="2" xfId="0" applyNumberFormat="1" applyFont="1" applyBorder="1"/>
    <xf numFmtId="49" fontId="3" fillId="0" borderId="3" xfId="0" applyNumberFormat="1" applyFont="1" applyBorder="1"/>
    <xf numFmtId="0" fontId="3" fillId="0" borderId="15" xfId="0" applyFont="1" applyBorder="1"/>
    <xf numFmtId="0" fontId="3" fillId="0" borderId="27" xfId="0" applyFont="1" applyBorder="1" applyAlignment="1">
      <alignment horizontal="left"/>
    </xf>
    <xf numFmtId="0" fontId="7" fillId="0" borderId="26" xfId="0" applyFont="1" applyBorder="1"/>
    <xf numFmtId="49" fontId="3" fillId="0" borderId="27" xfId="0" applyNumberFormat="1" applyFont="1" applyBorder="1" applyAlignment="1">
      <alignment horizontal="left"/>
    </xf>
    <xf numFmtId="49" fontId="7" fillId="2" borderId="26" xfId="0" applyNumberFormat="1" applyFont="1" applyFill="1" applyBorder="1"/>
    <xf numFmtId="49" fontId="1" fillId="2" borderId="3" xfId="0" applyNumberFormat="1" applyFont="1" applyFill="1" applyBorder="1"/>
    <xf numFmtId="49" fontId="7" fillId="2" borderId="2" xfId="0" applyNumberFormat="1" applyFont="1" applyFill="1" applyBorder="1"/>
    <xf numFmtId="49" fontId="1" fillId="2" borderId="2" xfId="0" applyNumberFormat="1" applyFont="1" applyFill="1" applyBorder="1"/>
    <xf numFmtId="0" fontId="3" fillId="0" borderId="15" xfId="0" applyFont="1" applyFill="1" applyBorder="1"/>
    <xf numFmtId="3" fontId="3" fillId="0" borderId="27" xfId="0" applyNumberFormat="1" applyFont="1" applyBorder="1" applyAlignment="1">
      <alignment horizontal="left"/>
    </xf>
    <xf numFmtId="0" fontId="1" fillId="0" borderId="0" xfId="0" applyFont="1" applyFill="1"/>
    <xf numFmtId="49" fontId="7" fillId="2" borderId="28" xfId="0" applyNumberFormat="1" applyFont="1" applyFill="1" applyBorder="1"/>
    <xf numFmtId="49" fontId="1" fillId="2" borderId="5" xfId="0" applyNumberFormat="1" applyFont="1" applyFill="1" applyBorder="1"/>
    <xf numFmtId="49" fontId="7" fillId="2" borderId="0" xfId="0" applyNumberFormat="1" applyFont="1" applyFill="1" applyBorder="1"/>
    <xf numFmtId="49" fontId="1" fillId="2" borderId="0" xfId="0" applyNumberFormat="1" applyFont="1" applyFill="1" applyBorder="1"/>
    <xf numFmtId="49" fontId="3" fillId="0" borderId="15" xfId="0" applyNumberFormat="1" applyFont="1" applyBorder="1" applyAlignment="1">
      <alignment horizontal="left"/>
    </xf>
    <xf numFmtId="0" fontId="3" fillId="0" borderId="29" xfId="0" applyFont="1" applyBorder="1"/>
    <xf numFmtId="0" fontId="3" fillId="0" borderId="15" xfId="0" applyNumberFormat="1" applyFont="1" applyBorder="1"/>
    <xf numFmtId="0" fontId="3" fillId="0" borderId="30" xfId="0" applyNumberFormat="1" applyFont="1" applyBorder="1" applyAlignment="1">
      <alignment horizontal="left"/>
    </xf>
    <xf numFmtId="0" fontId="1" fillId="0" borderId="0" xfId="0" applyNumberFormat="1" applyFont="1" applyBorder="1"/>
    <xf numFmtId="0" fontId="1" fillId="0" borderId="0" xfId="0" applyNumberFormat="1" applyFont="1"/>
    <xf numFmtId="0" fontId="3" fillId="0" borderId="30" xfId="0" applyFont="1" applyBorder="1" applyAlignment="1">
      <alignment horizontal="left"/>
    </xf>
    <xf numFmtId="0" fontId="1" fillId="0" borderId="0" xfId="0" applyFont="1" applyBorder="1"/>
    <xf numFmtId="0" fontId="3" fillId="0" borderId="15" xfId="0" applyFont="1" applyFill="1" applyBorder="1" applyAlignment="1"/>
    <xf numFmtId="0" fontId="3" fillId="0" borderId="30" xfId="0" applyFont="1" applyFill="1" applyBorder="1" applyAlignment="1"/>
    <xf numFmtId="0" fontId="1" fillId="0" borderId="0" xfId="0" applyFont="1" applyFill="1" applyBorder="1" applyAlignment="1"/>
    <xf numFmtId="0" fontId="3" fillId="0" borderId="15" xfId="0" applyFont="1" applyBorder="1" applyAlignment="1"/>
    <xf numFmtId="0" fontId="3" fillId="0" borderId="30" xfId="0" applyFont="1" applyBorder="1" applyAlignment="1"/>
    <xf numFmtId="3" fontId="1" fillId="0" borderId="0" xfId="0" applyNumberFormat="1" applyFont="1"/>
    <xf numFmtId="0" fontId="3" fillId="0" borderId="26" xfId="0" applyFont="1" applyBorder="1"/>
    <xf numFmtId="0" fontId="3" fillId="0" borderId="19" xfId="0" applyFont="1" applyBorder="1" applyAlignment="1">
      <alignment horizontal="left"/>
    </xf>
    <xf numFmtId="0" fontId="3" fillId="0" borderId="31" xfId="0" applyFont="1" applyBorder="1" applyAlignment="1">
      <alignment horizontal="left"/>
    </xf>
    <xf numFmtId="0" fontId="2" fillId="0" borderId="32" xfId="0" applyFont="1" applyBorder="1" applyAlignment="1">
      <alignment horizontal="centerContinuous" vertical="center"/>
    </xf>
    <xf numFmtId="0" fontId="6" fillId="0" borderId="33" xfId="0" applyFont="1" applyBorder="1" applyAlignment="1">
      <alignment horizontal="centerContinuous" vertical="center"/>
    </xf>
    <xf numFmtId="0" fontId="1" fillId="0" borderId="33" xfId="0" applyFont="1" applyBorder="1" applyAlignment="1">
      <alignment horizontal="centerContinuous" vertical="center"/>
    </xf>
    <xf numFmtId="0" fontId="1" fillId="0" borderId="34" xfId="0" applyFont="1" applyBorder="1" applyAlignment="1">
      <alignment horizontal="centerContinuous" vertical="center"/>
    </xf>
    <xf numFmtId="0" fontId="7" fillId="2" borderId="12" xfId="0" applyFont="1" applyFill="1" applyBorder="1" applyAlignment="1">
      <alignment horizontal="left"/>
    </xf>
    <xf numFmtId="0" fontId="1" fillId="2" borderId="13" xfId="0" applyFont="1" applyFill="1" applyBorder="1" applyAlignment="1">
      <alignment horizontal="left"/>
    </xf>
    <xf numFmtId="0" fontId="1" fillId="2" borderId="35" xfId="0" applyFont="1" applyFill="1" applyBorder="1" applyAlignment="1">
      <alignment horizontal="centerContinuous"/>
    </xf>
    <xf numFmtId="0" fontId="7" fillId="2" borderId="13" xfId="0" applyFont="1" applyFill="1" applyBorder="1" applyAlignment="1">
      <alignment horizontal="centerContinuous"/>
    </xf>
    <xf numFmtId="0" fontId="1" fillId="2" borderId="13" xfId="0" applyFont="1" applyFill="1" applyBorder="1" applyAlignment="1">
      <alignment horizontal="centerContinuous"/>
    </xf>
    <xf numFmtId="0" fontId="1" fillId="0" borderId="36" xfId="0" applyFont="1" applyBorder="1"/>
    <xf numFmtId="0" fontId="1" fillId="0" borderId="21" xfId="0" applyFont="1" applyBorder="1"/>
    <xf numFmtId="3" fontId="1" fillId="0" borderId="25" xfId="0" applyNumberFormat="1" applyFont="1" applyBorder="1"/>
    <xf numFmtId="0" fontId="1" fillId="0" borderId="22" xfId="0" applyFont="1" applyBorder="1"/>
    <xf numFmtId="3" fontId="1" fillId="0" borderId="24" xfId="0" applyNumberFormat="1" applyFont="1" applyBorder="1"/>
    <xf numFmtId="0" fontId="1" fillId="0" borderId="23" xfId="0" applyFont="1" applyBorder="1"/>
    <xf numFmtId="3" fontId="1" fillId="0" borderId="2" xfId="0" applyNumberFormat="1" applyFont="1" applyBorder="1"/>
    <xf numFmtId="0" fontId="1" fillId="0" borderId="3" xfId="0" applyFont="1" applyBorder="1"/>
    <xf numFmtId="0" fontId="1" fillId="0" borderId="37" xfId="0" applyFont="1" applyBorder="1"/>
    <xf numFmtId="0" fontId="1" fillId="0" borderId="21" xfId="0" applyFont="1" applyBorder="1" applyAlignment="1">
      <alignment shrinkToFit="1"/>
    </xf>
    <xf numFmtId="0" fontId="1" fillId="0" borderId="38" xfId="0" applyFont="1" applyBorder="1"/>
    <xf numFmtId="0" fontId="1" fillId="0" borderId="28" xfId="0" applyFont="1" applyBorder="1"/>
    <xf numFmtId="3" fontId="1" fillId="0" borderId="41" xfId="0" applyNumberFormat="1" applyFont="1" applyBorder="1"/>
    <xf numFmtId="0" fontId="1" fillId="0" borderId="39" xfId="0" applyFont="1" applyBorder="1"/>
    <xf numFmtId="3" fontId="1" fillId="0" borderId="42" xfId="0" applyNumberFormat="1" applyFont="1" applyBorder="1"/>
    <xf numFmtId="0" fontId="1" fillId="0" borderId="40" xfId="0" applyFont="1" applyBorder="1"/>
    <xf numFmtId="0" fontId="7" fillId="2" borderId="22" xfId="0" applyFont="1" applyFill="1" applyBorder="1"/>
    <xf numFmtId="0" fontId="7" fillId="2" borderId="24" xfId="0" applyFont="1" applyFill="1" applyBorder="1"/>
    <xf numFmtId="0" fontId="7" fillId="2" borderId="23" xfId="0" applyFont="1" applyFill="1" applyBorder="1"/>
    <xf numFmtId="0" fontId="7" fillId="2" borderId="43" xfId="0" applyFont="1" applyFill="1" applyBorder="1"/>
    <xf numFmtId="0" fontId="7" fillId="2" borderId="44" xfId="0" applyFont="1" applyFill="1" applyBorder="1"/>
    <xf numFmtId="0" fontId="1" fillId="0" borderId="5" xfId="0" applyFont="1" applyBorder="1"/>
    <xf numFmtId="0" fontId="1" fillId="0" borderId="4" xfId="0" applyFont="1" applyBorder="1"/>
    <xf numFmtId="0" fontId="1" fillId="0" borderId="45" xfId="0" applyFont="1" applyBorder="1"/>
    <xf numFmtId="0" fontId="1" fillId="0" borderId="0" xfId="0" applyFont="1" applyBorder="1" applyAlignment="1">
      <alignment horizontal="right"/>
    </xf>
    <xf numFmtId="166" fontId="1" fillId="0" borderId="0" xfId="0" applyNumberFormat="1" applyFont="1" applyBorder="1"/>
    <xf numFmtId="0" fontId="1" fillId="0" borderId="0" xfId="0" applyFont="1" applyFill="1" applyBorder="1"/>
    <xf numFmtId="0" fontId="1" fillId="0" borderId="18" xfId="0" applyFont="1" applyBorder="1"/>
    <xf numFmtId="0" fontId="1" fillId="0" borderId="20" xfId="0" applyFont="1" applyBorder="1"/>
    <xf numFmtId="0" fontId="1" fillId="0" borderId="46" xfId="0" applyFont="1" applyBorder="1"/>
    <xf numFmtId="0" fontId="1" fillId="0" borderId="7" xfId="0" applyFont="1" applyBorder="1"/>
    <xf numFmtId="165" fontId="1" fillId="0" borderId="8" xfId="0" applyNumberFormat="1" applyFont="1" applyBorder="1" applyAlignment="1">
      <alignment horizontal="right"/>
    </xf>
    <xf numFmtId="0" fontId="1" fillId="0" borderId="8" xfId="0" applyFont="1" applyBorder="1"/>
    <xf numFmtId="0" fontId="1" fillId="0" borderId="2" xfId="0" applyFont="1" applyBorder="1"/>
    <xf numFmtId="165" fontId="1" fillId="0" borderId="3" xfId="0" applyNumberFormat="1" applyFont="1" applyBorder="1" applyAlignment="1">
      <alignment horizontal="right"/>
    </xf>
    <xf numFmtId="0" fontId="6" fillId="2" borderId="39" xfId="0" applyFont="1" applyFill="1" applyBorder="1"/>
    <xf numFmtId="0" fontId="6" fillId="2" borderId="42" xfId="0" applyFont="1" applyFill="1" applyBorder="1"/>
    <xf numFmtId="0" fontId="6" fillId="2" borderId="40" xfId="0" applyFont="1" applyFill="1" applyBorder="1"/>
    <xf numFmtId="0" fontId="6" fillId="0" borderId="0" xfId="0" applyFont="1"/>
    <xf numFmtId="0" fontId="1" fillId="0" borderId="0" xfId="0" applyFont="1" applyAlignment="1">
      <alignment vertical="justify"/>
    </xf>
    <xf numFmtId="49" fontId="7" fillId="0" borderId="51" xfId="1" applyNumberFormat="1" applyFont="1" applyBorder="1"/>
    <xf numFmtId="49" fontId="1" fillId="0" borderId="51" xfId="1" applyNumberFormat="1" applyFont="1" applyBorder="1"/>
    <xf numFmtId="49" fontId="1" fillId="0" borderId="51" xfId="1" applyNumberFormat="1" applyFont="1" applyBorder="1" applyAlignment="1">
      <alignment horizontal="right"/>
    </xf>
    <xf numFmtId="0" fontId="1" fillId="0" borderId="52" xfId="1" applyFont="1" applyBorder="1"/>
    <xf numFmtId="49" fontId="1" fillId="0" borderId="51" xfId="0" applyNumberFormat="1" applyFont="1" applyBorder="1" applyAlignment="1">
      <alignment horizontal="left"/>
    </xf>
    <xf numFmtId="0" fontId="1" fillId="0" borderId="53" xfId="0" applyNumberFormat="1" applyFont="1" applyBorder="1"/>
    <xf numFmtId="49" fontId="7" fillId="0" borderId="56" xfId="1" applyNumberFormat="1" applyFont="1" applyBorder="1"/>
    <xf numFmtId="49" fontId="1" fillId="0" borderId="56" xfId="1" applyNumberFormat="1" applyFont="1" applyBorder="1"/>
    <xf numFmtId="49" fontId="1" fillId="0" borderId="56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7" fillId="2" borderId="12" xfId="0" applyNumberFormat="1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35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2" borderId="59" xfId="0" applyFont="1" applyFill="1" applyBorder="1" applyAlignment="1">
      <alignment horizontal="center"/>
    </xf>
    <xf numFmtId="0" fontId="7" fillId="2" borderId="60" xfId="0" applyFont="1" applyFill="1" applyBorder="1" applyAlignment="1">
      <alignment horizontal="center"/>
    </xf>
    <xf numFmtId="3" fontId="1" fillId="0" borderId="45" xfId="0" applyNumberFormat="1" applyFont="1" applyBorder="1"/>
    <xf numFmtId="0" fontId="7" fillId="2" borderId="12" xfId="0" applyFont="1" applyFill="1" applyBorder="1"/>
    <xf numFmtId="0" fontId="7" fillId="2" borderId="13" xfId="0" applyFont="1" applyFill="1" applyBorder="1"/>
    <xf numFmtId="3" fontId="7" fillId="2" borderId="35" xfId="0" applyNumberFormat="1" applyFont="1" applyFill="1" applyBorder="1"/>
    <xf numFmtId="3" fontId="7" fillId="2" borderId="14" xfId="0" applyNumberFormat="1" applyFont="1" applyFill="1" applyBorder="1"/>
    <xf numFmtId="3" fontId="7" fillId="2" borderId="59" xfId="0" applyNumberFormat="1" applyFont="1" applyFill="1" applyBorder="1"/>
    <xf numFmtId="3" fontId="7" fillId="2" borderId="60" xfId="0" applyNumberFormat="1" applyFont="1" applyFill="1" applyBorder="1"/>
    <xf numFmtId="3" fontId="2" fillId="0" borderId="0" xfId="0" applyNumberFormat="1" applyFont="1" applyAlignment="1">
      <alignment horizontal="centerContinuous"/>
    </xf>
    <xf numFmtId="0" fontId="1" fillId="2" borderId="44" xfId="0" applyFont="1" applyFill="1" applyBorder="1"/>
    <xf numFmtId="0" fontId="7" fillId="2" borderId="62" xfId="0" applyFont="1" applyFill="1" applyBorder="1" applyAlignment="1">
      <alignment horizontal="right"/>
    </xf>
    <xf numFmtId="0" fontId="7" fillId="2" borderId="24" xfId="0" applyFont="1" applyFill="1" applyBorder="1" applyAlignment="1">
      <alignment horizontal="right"/>
    </xf>
    <xf numFmtId="0" fontId="7" fillId="2" borderId="23" xfId="0" applyFont="1" applyFill="1" applyBorder="1" applyAlignment="1">
      <alignment horizontal="center"/>
    </xf>
    <xf numFmtId="4" fontId="4" fillId="2" borderId="24" xfId="0" applyNumberFormat="1" applyFont="1" applyFill="1" applyBorder="1" applyAlignment="1">
      <alignment horizontal="right"/>
    </xf>
    <xf numFmtId="4" fontId="4" fillId="2" borderId="44" xfId="0" applyNumberFormat="1" applyFont="1" applyFill="1" applyBorder="1" applyAlignment="1">
      <alignment horizontal="right"/>
    </xf>
    <xf numFmtId="0" fontId="1" fillId="0" borderId="31" xfId="0" applyFont="1" applyBorder="1"/>
    <xf numFmtId="3" fontId="1" fillId="0" borderId="37" xfId="0" applyNumberFormat="1" applyFont="1" applyBorder="1" applyAlignment="1">
      <alignment horizontal="right"/>
    </xf>
    <xf numFmtId="165" fontId="1" fillId="0" borderId="15" xfId="0" applyNumberFormat="1" applyFont="1" applyBorder="1" applyAlignment="1">
      <alignment horizontal="right"/>
    </xf>
    <xf numFmtId="3" fontId="1" fillId="0" borderId="18" xfId="0" applyNumberFormat="1" applyFont="1" applyBorder="1" applyAlignment="1">
      <alignment horizontal="right"/>
    </xf>
    <xf numFmtId="4" fontId="1" fillId="0" borderId="21" xfId="0" applyNumberFormat="1" applyFont="1" applyBorder="1" applyAlignment="1">
      <alignment horizontal="right"/>
    </xf>
    <xf numFmtId="3" fontId="1" fillId="0" borderId="31" xfId="0" applyNumberFormat="1" applyFont="1" applyBorder="1" applyAlignment="1">
      <alignment horizontal="right"/>
    </xf>
    <xf numFmtId="0" fontId="1" fillId="2" borderId="39" xfId="0" applyFont="1" applyFill="1" applyBorder="1"/>
    <xf numFmtId="0" fontId="7" fillId="2" borderId="42" xfId="0" applyFont="1" applyFill="1" applyBorder="1"/>
    <xf numFmtId="0" fontId="1" fillId="2" borderId="42" xfId="0" applyFont="1" applyFill="1" applyBorder="1"/>
    <xf numFmtId="4" fontId="1" fillId="2" borderId="48" xfId="0" applyNumberFormat="1" applyFont="1" applyFill="1" applyBorder="1"/>
    <xf numFmtId="4" fontId="1" fillId="2" borderId="39" xfId="0" applyNumberFormat="1" applyFont="1" applyFill="1" applyBorder="1"/>
    <xf numFmtId="4" fontId="1" fillId="2" borderId="42" xfId="0" applyNumberFormat="1" applyFont="1" applyFill="1" applyBorder="1"/>
    <xf numFmtId="3" fontId="3" fillId="0" borderId="0" xfId="0" applyNumberFormat="1" applyFont="1"/>
    <xf numFmtId="4" fontId="3" fillId="0" borderId="0" xfId="0" applyNumberFormat="1" applyFont="1"/>
    <xf numFmtId="0" fontId="1" fillId="0" borderId="0" xfId="1" applyFont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1" fillId="0" borderId="51" xfId="1" applyFont="1" applyBorder="1"/>
    <xf numFmtId="0" fontId="3" fillId="0" borderId="52" xfId="1" applyFont="1" applyBorder="1" applyAlignment="1">
      <alignment horizontal="right"/>
    </xf>
    <xf numFmtId="49" fontId="1" fillId="0" borderId="51" xfId="1" applyNumberFormat="1" applyFont="1" applyBorder="1" applyAlignment="1">
      <alignment horizontal="left"/>
    </xf>
    <xf numFmtId="0" fontId="1" fillId="0" borderId="53" xfId="1" applyFont="1" applyBorder="1"/>
    <xf numFmtId="0" fontId="1" fillId="0" borderId="56" xfId="1" applyFont="1" applyBorder="1"/>
    <xf numFmtId="0" fontId="3" fillId="0" borderId="0" xfId="1" applyFont="1"/>
    <xf numFmtId="0" fontId="1" fillId="0" borderId="0" xfId="1" applyFont="1" applyAlignment="1">
      <alignment horizontal="right"/>
    </xf>
    <xf numFmtId="0" fontId="1" fillId="0" borderId="0" xfId="1" applyFont="1" applyAlignment="1"/>
    <xf numFmtId="49" fontId="3" fillId="2" borderId="15" xfId="1" applyNumberFormat="1" applyFont="1" applyFill="1" applyBorder="1"/>
    <xf numFmtId="0" fontId="3" fillId="2" borderId="3" xfId="1" applyFont="1" applyFill="1" applyBorder="1" applyAlignment="1">
      <alignment horizontal="center"/>
    </xf>
    <xf numFmtId="0" fontId="3" fillId="2" borderId="3" xfId="1" applyNumberFormat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 wrapText="1"/>
    </xf>
    <xf numFmtId="0" fontId="7" fillId="0" borderId="17" xfId="1" applyFont="1" applyBorder="1" applyAlignment="1">
      <alignment horizontal="center"/>
    </xf>
    <xf numFmtId="49" fontId="7" fillId="0" borderId="17" xfId="1" applyNumberFormat="1" applyFont="1" applyBorder="1" applyAlignment="1">
      <alignment horizontal="left"/>
    </xf>
    <xf numFmtId="0" fontId="7" fillId="0" borderId="1" xfId="1" applyFont="1" applyBorder="1"/>
    <xf numFmtId="0" fontId="1" fillId="0" borderId="2" xfId="1" applyFont="1" applyBorder="1" applyAlignment="1">
      <alignment horizontal="center"/>
    </xf>
    <xf numFmtId="0" fontId="1" fillId="0" borderId="2" xfId="1" applyNumberFormat="1" applyFont="1" applyBorder="1" applyAlignment="1">
      <alignment horizontal="right"/>
    </xf>
    <xf numFmtId="0" fontId="1" fillId="0" borderId="3" xfId="1" applyNumberFormat="1" applyFont="1" applyBorder="1"/>
    <xf numFmtId="0" fontId="1" fillId="0" borderId="6" xfId="1" applyNumberFormat="1" applyFont="1" applyFill="1" applyBorder="1"/>
    <xf numFmtId="0" fontId="1" fillId="0" borderId="8" xfId="1" applyNumberFormat="1" applyFont="1" applyFill="1" applyBorder="1"/>
    <xf numFmtId="0" fontId="1" fillId="0" borderId="6" xfId="1" applyFont="1" applyFill="1" applyBorder="1"/>
    <xf numFmtId="0" fontId="1" fillId="0" borderId="8" xfId="1" applyFont="1" applyFill="1" applyBorder="1"/>
    <xf numFmtId="0" fontId="13" fillId="0" borderId="0" xfId="1" applyFont="1"/>
    <xf numFmtId="0" fontId="8" fillId="0" borderId="16" xfId="1" applyFont="1" applyBorder="1" applyAlignment="1">
      <alignment horizontal="center" vertical="top"/>
    </xf>
    <xf numFmtId="49" fontId="8" fillId="0" borderId="16" xfId="1" applyNumberFormat="1" applyFont="1" applyBorder="1" applyAlignment="1">
      <alignment horizontal="left" vertical="top"/>
    </xf>
    <xf numFmtId="0" fontId="8" fillId="0" borderId="16" xfId="1" applyFont="1" applyBorder="1" applyAlignment="1">
      <alignment vertical="top" wrapText="1"/>
    </xf>
    <xf numFmtId="49" fontId="8" fillId="0" borderId="16" xfId="1" applyNumberFormat="1" applyFont="1" applyBorder="1" applyAlignment="1">
      <alignment horizontal="center" shrinkToFit="1"/>
    </xf>
    <xf numFmtId="4" fontId="8" fillId="0" borderId="16" xfId="1" applyNumberFormat="1" applyFont="1" applyBorder="1" applyAlignment="1">
      <alignment horizontal="right"/>
    </xf>
    <xf numFmtId="4" fontId="8" fillId="0" borderId="16" xfId="1" applyNumberFormat="1" applyFont="1" applyBorder="1"/>
    <xf numFmtId="168" fontId="8" fillId="0" borderId="16" xfId="1" applyNumberFormat="1" applyFont="1" applyBorder="1"/>
    <xf numFmtId="4" fontId="8" fillId="0" borderId="8" xfId="1" applyNumberFormat="1" applyFont="1" applyBorder="1"/>
    <xf numFmtId="0" fontId="3" fillId="0" borderId="17" xfId="1" applyFont="1" applyBorder="1" applyAlignment="1">
      <alignment horizontal="center"/>
    </xf>
    <xf numFmtId="4" fontId="1" fillId="0" borderId="5" xfId="1" applyNumberFormat="1" applyFont="1" applyBorder="1"/>
    <xf numFmtId="0" fontId="14" fillId="0" borderId="0" xfId="1" applyFont="1" applyAlignment="1">
      <alignment wrapText="1"/>
    </xf>
    <xf numFmtId="49" fontId="3" fillId="0" borderId="17" xfId="1" applyNumberFormat="1" applyFont="1" applyBorder="1" applyAlignment="1">
      <alignment horizontal="right"/>
    </xf>
    <xf numFmtId="4" fontId="15" fillId="6" borderId="65" xfId="1" applyNumberFormat="1" applyFont="1" applyFill="1" applyBorder="1" applyAlignment="1">
      <alignment horizontal="right" wrapText="1"/>
    </xf>
    <xf numFmtId="0" fontId="15" fillId="6" borderId="4" xfId="1" applyFont="1" applyFill="1" applyBorder="1" applyAlignment="1">
      <alignment horizontal="left" wrapText="1"/>
    </xf>
    <xf numFmtId="0" fontId="15" fillId="0" borderId="5" xfId="0" applyFont="1" applyBorder="1" applyAlignment="1">
      <alignment horizontal="right"/>
    </xf>
    <xf numFmtId="0" fontId="1" fillId="0" borderId="4" xfId="1" applyFont="1" applyBorder="1"/>
    <xf numFmtId="0" fontId="1" fillId="0" borderId="0" xfId="1" applyFont="1" applyBorder="1"/>
    <xf numFmtId="0" fontId="1" fillId="2" borderId="15" xfId="1" applyFont="1" applyFill="1" applyBorder="1" applyAlignment="1">
      <alignment horizontal="center"/>
    </xf>
    <xf numFmtId="49" fontId="17" fillId="2" borderId="15" xfId="1" applyNumberFormat="1" applyFont="1" applyFill="1" applyBorder="1" applyAlignment="1">
      <alignment horizontal="left"/>
    </xf>
    <xf numFmtId="0" fontId="17" fillId="2" borderId="1" xfId="1" applyFont="1" applyFill="1" applyBorder="1"/>
    <xf numFmtId="0" fontId="1" fillId="2" borderId="2" xfId="1" applyFont="1" applyFill="1" applyBorder="1" applyAlignment="1">
      <alignment horizontal="center"/>
    </xf>
    <xf numFmtId="4" fontId="1" fillId="2" borderId="2" xfId="1" applyNumberFormat="1" applyFont="1" applyFill="1" applyBorder="1" applyAlignment="1">
      <alignment horizontal="right"/>
    </xf>
    <xf numFmtId="4" fontId="1" fillId="2" borderId="3" xfId="1" applyNumberFormat="1" applyFont="1" applyFill="1" applyBorder="1" applyAlignment="1">
      <alignment horizontal="right"/>
    </xf>
    <xf numFmtId="4" fontId="7" fillId="2" borderId="15" xfId="1" applyNumberFormat="1" applyFont="1" applyFill="1" applyBorder="1"/>
    <xf numFmtId="0" fontId="1" fillId="2" borderId="2" xfId="1" applyFont="1" applyFill="1" applyBorder="1"/>
    <xf numFmtId="4" fontId="7" fillId="2" borderId="3" xfId="1" applyNumberFormat="1" applyFont="1" applyFill="1" applyBorder="1"/>
    <xf numFmtId="3" fontId="1" fillId="0" borderId="0" xfId="1" applyNumberFormat="1" applyFont="1"/>
    <xf numFmtId="0" fontId="18" fillId="0" borderId="0" xfId="1" applyFont="1" applyAlignment="1"/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1" fillId="0" borderId="0" xfId="1" applyFont="1" applyBorder="1" applyAlignment="1">
      <alignment horizontal="right"/>
    </xf>
    <xf numFmtId="49" fontId="3" fillId="0" borderId="28" xfId="0" applyNumberFormat="1" applyFont="1" applyBorder="1"/>
    <xf numFmtId="3" fontId="1" fillId="0" borderId="5" xfId="0" applyNumberFormat="1" applyFont="1" applyBorder="1"/>
    <xf numFmtId="3" fontId="1" fillId="0" borderId="17" xfId="0" applyNumberFormat="1" applyFont="1" applyBorder="1"/>
    <xf numFmtId="3" fontId="1" fillId="0" borderId="61" xfId="0" applyNumberFormat="1" applyFont="1" applyBorder="1"/>
    <xf numFmtId="20" fontId="14" fillId="0" borderId="0" xfId="1" applyNumberFormat="1" applyFont="1" applyAlignment="1">
      <alignment wrapText="1"/>
    </xf>
    <xf numFmtId="4" fontId="1" fillId="0" borderId="7" xfId="0" applyNumberFormat="1" applyFont="1" applyBorder="1" applyAlignment="1">
      <alignment horizontal="right" vertical="center"/>
    </xf>
    <xf numFmtId="4" fontId="1" fillId="0" borderId="8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5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4" fontId="1" fillId="0" borderId="11" xfId="0" applyNumberFormat="1" applyFont="1" applyBorder="1" applyAlignment="1">
      <alignment horizontal="right" vertical="center"/>
    </xf>
    <xf numFmtId="3" fontId="6" fillId="5" borderId="13" xfId="0" applyNumberFormat="1" applyFont="1" applyFill="1" applyBorder="1" applyAlignment="1">
      <alignment horizontal="right" vertical="center"/>
    </xf>
    <xf numFmtId="3" fontId="6" fillId="5" borderId="14" xfId="0" applyNumberFormat="1" applyFont="1" applyFill="1" applyBorder="1" applyAlignment="1">
      <alignment horizontal="right" vertical="center"/>
    </xf>
    <xf numFmtId="0" fontId="1" fillId="0" borderId="39" xfId="0" applyFont="1" applyBorder="1" applyAlignment="1">
      <alignment horizontal="center" shrinkToFit="1"/>
    </xf>
    <xf numFmtId="0" fontId="1" fillId="0" borderId="40" xfId="0" applyFont="1" applyBorder="1" applyAlignment="1">
      <alignment horizontal="center" shrinkToFit="1"/>
    </xf>
    <xf numFmtId="0" fontId="3" fillId="0" borderId="15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5" xfId="0" applyFont="1" applyBorder="1" applyAlignment="1">
      <alignment horizontal="center"/>
    </xf>
    <xf numFmtId="0" fontId="1" fillId="0" borderId="0" xfId="0" applyFont="1" applyAlignment="1">
      <alignment horizontal="left" wrapText="1"/>
    </xf>
    <xf numFmtId="167" fontId="1" fillId="0" borderId="1" xfId="0" applyNumberFormat="1" applyFont="1" applyBorder="1" applyAlignment="1">
      <alignment horizontal="right" indent="2"/>
    </xf>
    <xf numFmtId="167" fontId="1" fillId="0" borderId="30" xfId="0" applyNumberFormat="1" applyFont="1" applyBorder="1" applyAlignment="1">
      <alignment horizontal="right" indent="2"/>
    </xf>
    <xf numFmtId="167" fontId="6" fillId="2" borderId="47" xfId="0" applyNumberFormat="1" applyFont="1" applyFill="1" applyBorder="1" applyAlignment="1">
      <alignment horizontal="right" indent="2"/>
    </xf>
    <xf numFmtId="167" fontId="6" fillId="2" borderId="48" xfId="0" applyNumberFormat="1" applyFont="1" applyFill="1" applyBorder="1" applyAlignment="1">
      <alignment horizontal="right" indent="2"/>
    </xf>
    <xf numFmtId="0" fontId="8" fillId="0" borderId="0" xfId="0" applyFont="1" applyAlignment="1">
      <alignment horizontal="left" vertical="top" wrapText="1"/>
    </xf>
    <xf numFmtId="0" fontId="1" fillId="0" borderId="49" xfId="1" applyFont="1" applyBorder="1" applyAlignment="1">
      <alignment horizontal="center"/>
    </xf>
    <xf numFmtId="0" fontId="1" fillId="0" borderId="50" xfId="1" applyFont="1" applyBorder="1" applyAlignment="1">
      <alignment horizontal="center"/>
    </xf>
    <xf numFmtId="0" fontId="1" fillId="0" borderId="54" xfId="1" applyFont="1" applyBorder="1" applyAlignment="1">
      <alignment horizontal="center"/>
    </xf>
    <xf numFmtId="0" fontId="1" fillId="0" borderId="55" xfId="1" applyFont="1" applyBorder="1" applyAlignment="1">
      <alignment horizontal="center"/>
    </xf>
    <xf numFmtId="0" fontId="1" fillId="0" borderId="57" xfId="1" applyFont="1" applyBorder="1" applyAlignment="1">
      <alignment horizontal="left"/>
    </xf>
    <xf numFmtId="0" fontId="1" fillId="0" borderId="56" xfId="1" applyFont="1" applyBorder="1" applyAlignment="1">
      <alignment horizontal="left"/>
    </xf>
    <xf numFmtId="0" fontId="1" fillId="0" borderId="58" xfId="1" applyFont="1" applyBorder="1" applyAlignment="1">
      <alignment horizontal="left"/>
    </xf>
    <xf numFmtId="3" fontId="7" fillId="2" borderId="42" xfId="0" applyNumberFormat="1" applyFont="1" applyFill="1" applyBorder="1" applyAlignment="1">
      <alignment horizontal="right"/>
    </xf>
    <xf numFmtId="3" fontId="7" fillId="2" borderId="48" xfId="0" applyNumberFormat="1" applyFont="1" applyFill="1" applyBorder="1" applyAlignment="1">
      <alignment horizontal="right"/>
    </xf>
    <xf numFmtId="0" fontId="10" fillId="0" borderId="0" xfId="1" applyFont="1" applyAlignment="1">
      <alignment horizontal="center"/>
    </xf>
    <xf numFmtId="49" fontId="1" fillId="0" borderId="54" xfId="1" applyNumberFormat="1" applyFont="1" applyBorder="1" applyAlignment="1">
      <alignment horizontal="center"/>
    </xf>
    <xf numFmtId="0" fontId="1" fillId="0" borderId="57" xfId="1" applyFont="1" applyBorder="1" applyAlignment="1">
      <alignment horizontal="center" shrinkToFit="1"/>
    </xf>
    <xf numFmtId="0" fontId="1" fillId="0" borderId="56" xfId="1" applyFont="1" applyBorder="1" applyAlignment="1">
      <alignment horizontal="center" shrinkToFit="1"/>
    </xf>
    <xf numFmtId="0" fontId="1" fillId="0" borderId="58" xfId="1" applyFont="1" applyBorder="1" applyAlignment="1">
      <alignment horizontal="center" shrinkToFit="1"/>
    </xf>
    <xf numFmtId="49" fontId="15" fillId="6" borderId="63" xfId="1" applyNumberFormat="1" applyFont="1" applyFill="1" applyBorder="1" applyAlignment="1">
      <alignment horizontal="left" wrapText="1"/>
    </xf>
    <xf numFmtId="49" fontId="16" fillId="0" borderId="64" xfId="0" applyNumberFormat="1" applyFont="1" applyBorder="1" applyAlignment="1">
      <alignment horizontal="left" wrapText="1"/>
    </xf>
    <xf numFmtId="167" fontId="7" fillId="0" borderId="1" xfId="0" applyNumberFormat="1" applyFont="1" applyBorder="1" applyAlignment="1">
      <alignment horizontal="right" indent="2"/>
    </xf>
    <xf numFmtId="167" fontId="7" fillId="0" borderId="30" xfId="0" applyNumberFormat="1" applyFont="1" applyBorder="1" applyAlignment="1">
      <alignment horizontal="right" indent="2"/>
    </xf>
    <xf numFmtId="0" fontId="7" fillId="0" borderId="46" xfId="0" applyFont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>
    <pageSetUpPr fitToPage="1"/>
  </sheetPr>
  <dimension ref="A1:O44"/>
  <sheetViews>
    <sheetView showGridLines="0" tabSelected="1" topLeftCell="B22" zoomScaleNormal="100" zoomScaleSheetLayoutView="75" workbookViewId="0">
      <selection activeCell="F30" sqref="F30"/>
    </sheetView>
  </sheetViews>
  <sheetFormatPr defaultRowHeight="12.75" x14ac:dyDescent="0.2"/>
  <cols>
    <col min="1" max="1" width="0.5703125" style="1" hidden="1" customWidth="1"/>
    <col min="2" max="2" width="7.140625" style="1" customWidth="1"/>
    <col min="3" max="3" width="9.140625" style="1"/>
    <col min="4" max="4" width="19.7109375" style="1" customWidth="1"/>
    <col min="5" max="5" width="6.85546875" style="1" customWidth="1"/>
    <col min="6" max="6" width="13.140625" style="1" customWidth="1"/>
    <col min="7" max="7" width="12.42578125" style="2" customWidth="1"/>
    <col min="8" max="8" width="13.5703125" style="1" customWidth="1"/>
    <col min="9" max="9" width="11.42578125" style="2" customWidth="1"/>
    <col min="10" max="10" width="7" style="2" customWidth="1"/>
    <col min="11" max="15" width="10.7109375" style="1" customWidth="1"/>
    <col min="16" max="16384" width="9.140625" style="1"/>
  </cols>
  <sheetData>
    <row r="1" spans="2:15" ht="12" customHeight="1" x14ac:dyDescent="0.2"/>
    <row r="2" spans="2:15" ht="17.25" customHeight="1" x14ac:dyDescent="0.25">
      <c r="B2" s="3"/>
      <c r="C2" s="4" t="s">
        <v>0</v>
      </c>
      <c r="E2" s="5"/>
      <c r="F2" s="4"/>
      <c r="G2" s="6"/>
      <c r="H2" s="7" t="s">
        <v>1</v>
      </c>
      <c r="I2" s="8"/>
      <c r="K2" s="3"/>
    </row>
    <row r="3" spans="2:15" ht="6" customHeight="1" x14ac:dyDescent="0.2">
      <c r="C3" s="9"/>
      <c r="D3" s="10" t="s">
        <v>2</v>
      </c>
    </row>
    <row r="4" spans="2:15" ht="4.5" customHeight="1" x14ac:dyDescent="0.2"/>
    <row r="5" spans="2:15" ht="13.5" customHeight="1" x14ac:dyDescent="0.25">
      <c r="C5" s="11" t="s">
        <v>3</v>
      </c>
      <c r="D5" s="12" t="s">
        <v>100</v>
      </c>
      <c r="E5" s="13" t="s">
        <v>101</v>
      </c>
      <c r="F5" s="14"/>
      <c r="G5" s="15"/>
      <c r="H5" s="14"/>
      <c r="I5" s="15"/>
      <c r="O5" s="8"/>
    </row>
    <row r="7" spans="2:15" x14ac:dyDescent="0.2">
      <c r="C7" s="16" t="s">
        <v>4</v>
      </c>
      <c r="D7" s="17" t="s">
        <v>487</v>
      </c>
      <c r="H7" s="18" t="s">
        <v>5</v>
      </c>
      <c r="I7" s="2">
        <v>290629</v>
      </c>
      <c r="J7" s="17"/>
      <c r="K7" s="17"/>
    </row>
    <row r="8" spans="2:15" x14ac:dyDescent="0.2">
      <c r="D8" s="17"/>
      <c r="H8" s="18" t="s">
        <v>6</v>
      </c>
      <c r="I8" s="2" t="s">
        <v>485</v>
      </c>
      <c r="J8" s="17"/>
      <c r="K8" s="17"/>
    </row>
    <row r="9" spans="2:15" x14ac:dyDescent="0.2">
      <c r="C9" s="18"/>
      <c r="D9" s="17"/>
      <c r="H9" s="18"/>
      <c r="J9" s="17"/>
    </row>
    <row r="10" spans="2:15" x14ac:dyDescent="0.2">
      <c r="H10" s="18"/>
      <c r="J10" s="17"/>
    </row>
    <row r="11" spans="2:15" x14ac:dyDescent="0.2">
      <c r="C11" s="16" t="s">
        <v>7</v>
      </c>
      <c r="D11" s="17" t="s">
        <v>488</v>
      </c>
      <c r="H11" s="18" t="s">
        <v>5</v>
      </c>
      <c r="I11" s="2">
        <v>12734411</v>
      </c>
      <c r="J11" s="17"/>
      <c r="K11" s="17"/>
    </row>
    <row r="12" spans="2:15" x14ac:dyDescent="0.2">
      <c r="D12" s="17"/>
      <c r="H12" s="18" t="s">
        <v>6</v>
      </c>
      <c r="I12" s="2" t="s">
        <v>486</v>
      </c>
      <c r="J12" s="17"/>
      <c r="K12" s="17"/>
    </row>
    <row r="13" spans="2:15" ht="12" customHeight="1" x14ac:dyDescent="0.2">
      <c r="C13" s="18"/>
      <c r="D13" s="17"/>
      <c r="J13" s="18"/>
    </row>
    <row r="14" spans="2:15" ht="24.75" customHeight="1" x14ac:dyDescent="0.2">
      <c r="C14" s="19" t="s">
        <v>8</v>
      </c>
      <c r="H14" s="19" t="s">
        <v>9</v>
      </c>
      <c r="J14" s="18"/>
    </row>
    <row r="15" spans="2:15" ht="12.75" customHeight="1" x14ac:dyDescent="0.2">
      <c r="J15" s="18"/>
    </row>
    <row r="16" spans="2:15" ht="28.5" customHeight="1" x14ac:dyDescent="0.2">
      <c r="C16" s="19" t="s">
        <v>10</v>
      </c>
      <c r="H16" s="19" t="s">
        <v>10</v>
      </c>
    </row>
    <row r="17" spans="2:12" ht="25.5" customHeight="1" x14ac:dyDescent="0.2"/>
    <row r="18" spans="2:12" ht="13.5" customHeight="1" x14ac:dyDescent="0.2">
      <c r="B18" s="20"/>
      <c r="C18" s="21"/>
      <c r="D18" s="21"/>
      <c r="E18" s="22"/>
      <c r="F18" s="23"/>
      <c r="G18" s="24"/>
      <c r="H18" s="25"/>
      <c r="I18" s="24"/>
      <c r="J18" s="26" t="s">
        <v>11</v>
      </c>
      <c r="K18" s="27"/>
    </row>
    <row r="19" spans="2:12" ht="15" customHeight="1" x14ac:dyDescent="0.2">
      <c r="B19" s="28" t="s">
        <v>12</v>
      </c>
      <c r="C19" s="29"/>
      <c r="D19" s="30">
        <v>15</v>
      </c>
      <c r="E19" s="31" t="s">
        <v>13</v>
      </c>
      <c r="F19" s="32"/>
      <c r="G19" s="33"/>
      <c r="H19" s="33"/>
      <c r="I19" s="284">
        <f>ROUND(G31,0)</f>
        <v>0</v>
      </c>
      <c r="J19" s="285"/>
      <c r="K19" s="34"/>
    </row>
    <row r="20" spans="2:12" x14ac:dyDescent="0.2">
      <c r="B20" s="28" t="s">
        <v>14</v>
      </c>
      <c r="C20" s="29"/>
      <c r="D20" s="30">
        <f>SazbaDPH1</f>
        <v>15</v>
      </c>
      <c r="E20" s="31" t="s">
        <v>13</v>
      </c>
      <c r="F20" s="35"/>
      <c r="G20" s="36"/>
      <c r="H20" s="36"/>
      <c r="I20" s="286">
        <f>ROUND(I19*D20/100,0)</f>
        <v>0</v>
      </c>
      <c r="J20" s="287"/>
      <c r="K20" s="34"/>
    </row>
    <row r="21" spans="2:12" x14ac:dyDescent="0.2">
      <c r="B21" s="28" t="s">
        <v>12</v>
      </c>
      <c r="C21" s="29"/>
      <c r="D21" s="30">
        <v>21</v>
      </c>
      <c r="E21" s="31" t="s">
        <v>13</v>
      </c>
      <c r="F21" s="35"/>
      <c r="G21" s="36"/>
      <c r="H21" s="36"/>
      <c r="I21" s="286">
        <f>ROUND(H31,0)</f>
        <v>0</v>
      </c>
      <c r="J21" s="287"/>
      <c r="K21" s="34"/>
    </row>
    <row r="22" spans="2:12" ht="13.5" thickBot="1" x14ac:dyDescent="0.25">
      <c r="B22" s="28" t="s">
        <v>14</v>
      </c>
      <c r="C22" s="29"/>
      <c r="D22" s="30">
        <f>SazbaDPH2</f>
        <v>21</v>
      </c>
      <c r="E22" s="31" t="s">
        <v>13</v>
      </c>
      <c r="F22" s="37"/>
      <c r="G22" s="38"/>
      <c r="H22" s="38"/>
      <c r="I22" s="288">
        <f>ROUND(I21*D21/100,0)</f>
        <v>0</v>
      </c>
      <c r="J22" s="289"/>
      <c r="K22" s="34"/>
    </row>
    <row r="23" spans="2:12" ht="16.5" thickBot="1" x14ac:dyDescent="0.25">
      <c r="B23" s="39" t="s">
        <v>15</v>
      </c>
      <c r="C23" s="40"/>
      <c r="D23" s="40"/>
      <c r="E23" s="41"/>
      <c r="F23" s="42"/>
      <c r="G23" s="43"/>
      <c r="H23" s="43"/>
      <c r="I23" s="290">
        <f>SUM(I19:I22)</f>
        <v>0</v>
      </c>
      <c r="J23" s="291"/>
      <c r="K23" s="44"/>
    </row>
    <row r="26" spans="2:12" ht="1.5" customHeight="1" x14ac:dyDescent="0.2"/>
    <row r="27" spans="2:12" ht="15.75" customHeight="1" x14ac:dyDescent="0.25">
      <c r="B27" s="13" t="s">
        <v>16</v>
      </c>
      <c r="C27" s="45"/>
      <c r="D27" s="45"/>
      <c r="E27" s="45"/>
      <c r="F27" s="45"/>
      <c r="G27" s="45"/>
      <c r="H27" s="45"/>
      <c r="I27" s="45"/>
      <c r="J27" s="45"/>
      <c r="K27" s="45"/>
      <c r="L27" s="46"/>
    </row>
    <row r="28" spans="2:12" ht="5.25" customHeight="1" x14ac:dyDescent="0.2">
      <c r="L28" s="46"/>
    </row>
    <row r="29" spans="2:12" ht="24" customHeight="1" x14ac:dyDescent="0.2">
      <c r="B29" s="47" t="s">
        <v>17</v>
      </c>
      <c r="C29" s="48"/>
      <c r="D29" s="48"/>
      <c r="E29" s="49"/>
      <c r="F29" s="50" t="s">
        <v>18</v>
      </c>
      <c r="G29" s="51" t="str">
        <f>CONCATENATE("Základ DPH ",SazbaDPH1," %")</f>
        <v>Základ DPH 15 %</v>
      </c>
      <c r="H29" s="50" t="str">
        <f>CONCATENATE("Základ DPH ",SazbaDPH2," %")</f>
        <v>Základ DPH 21 %</v>
      </c>
      <c r="I29" s="50" t="s">
        <v>19</v>
      </c>
      <c r="J29" s="50" t="s">
        <v>13</v>
      </c>
    </row>
    <row r="30" spans="2:12" x14ac:dyDescent="0.2">
      <c r="B30" s="52" t="s">
        <v>103</v>
      </c>
      <c r="C30" s="53" t="s">
        <v>104</v>
      </c>
      <c r="D30" s="54"/>
      <c r="E30" s="55"/>
      <c r="F30" s="56">
        <f>G30+H30+I30</f>
        <v>0</v>
      </c>
      <c r="G30" s="57">
        <v>0</v>
      </c>
      <c r="H30" s="58">
        <f>H40</f>
        <v>0</v>
      </c>
      <c r="I30" s="58">
        <f t="shared" ref="I30" si="0">(G30*SazbaDPH1)/100+(H30*SazbaDPH2)/100</f>
        <v>0</v>
      </c>
      <c r="J30" s="59" t="str">
        <f t="shared" ref="J30" si="1">IF(CelkemObjekty=0,"",F30/CelkemObjekty*100)</f>
        <v/>
      </c>
    </row>
    <row r="31" spans="2:12" ht="17.25" customHeight="1" x14ac:dyDescent="0.2">
      <c r="B31" s="65" t="s">
        <v>20</v>
      </c>
      <c r="C31" s="66"/>
      <c r="D31" s="67"/>
      <c r="E31" s="68"/>
      <c r="F31" s="69">
        <f>SUM(F30:F30)</f>
        <v>0</v>
      </c>
      <c r="G31" s="69">
        <f>SUM(G30:G30)</f>
        <v>0</v>
      </c>
      <c r="H31" s="69">
        <f>SUM(H30:H30)</f>
        <v>0</v>
      </c>
      <c r="I31" s="69">
        <f>SUM(I30:I30)</f>
        <v>0</v>
      </c>
      <c r="J31" s="70" t="str">
        <f t="shared" ref="J31" si="2">IF(CelkemObjekty=0,"",F31/CelkemObjekty*100)</f>
        <v/>
      </c>
    </row>
    <row r="32" spans="2:12" x14ac:dyDescent="0.2">
      <c r="B32" s="71"/>
      <c r="C32" s="71"/>
      <c r="D32" s="71"/>
      <c r="E32" s="71"/>
      <c r="F32" s="71"/>
      <c r="G32" s="71"/>
      <c r="H32" s="71"/>
      <c r="I32" s="71"/>
      <c r="J32" s="71"/>
      <c r="K32" s="71"/>
    </row>
    <row r="33" spans="2:11" ht="9.75" customHeight="1" x14ac:dyDescent="0.2">
      <c r="B33" s="71"/>
      <c r="C33" s="71"/>
      <c r="D33" s="71"/>
      <c r="E33" s="71"/>
      <c r="F33" s="71"/>
      <c r="G33" s="71"/>
      <c r="H33" s="71"/>
      <c r="I33" s="71"/>
      <c r="J33" s="71"/>
      <c r="K33" s="71"/>
    </row>
    <row r="34" spans="2:11" ht="7.5" customHeight="1" x14ac:dyDescent="0.2">
      <c r="B34" s="71"/>
      <c r="C34" s="71"/>
      <c r="D34" s="71"/>
      <c r="E34" s="71"/>
      <c r="F34" s="71"/>
      <c r="G34" s="71"/>
      <c r="H34" s="71"/>
      <c r="I34" s="71"/>
      <c r="J34" s="71"/>
      <c r="K34" s="71"/>
    </row>
    <row r="35" spans="2:11" ht="18" x14ac:dyDescent="0.25">
      <c r="B35" s="13" t="s">
        <v>21</v>
      </c>
      <c r="C35" s="45"/>
      <c r="D35" s="45"/>
      <c r="E35" s="45"/>
      <c r="F35" s="45"/>
      <c r="G35" s="45"/>
      <c r="H35" s="45"/>
      <c r="I35" s="45"/>
      <c r="J35" s="45"/>
      <c r="K35" s="71"/>
    </row>
    <row r="36" spans="2:11" x14ac:dyDescent="0.2">
      <c r="K36" s="71"/>
    </row>
    <row r="37" spans="2:11" ht="25.5" x14ac:dyDescent="0.2">
      <c r="B37" s="72" t="s">
        <v>22</v>
      </c>
      <c r="C37" s="73" t="s">
        <v>23</v>
      </c>
      <c r="D37" s="48"/>
      <c r="E37" s="49"/>
      <c r="F37" s="50" t="s">
        <v>18</v>
      </c>
      <c r="G37" s="51" t="str">
        <f>CONCATENATE("Základ DPH ",SazbaDPH1," %")</f>
        <v>Základ DPH 15 %</v>
      </c>
      <c r="H37" s="50" t="str">
        <f>CONCATENATE("Základ DPH ",SazbaDPH2," %")</f>
        <v>Základ DPH 21 %</v>
      </c>
      <c r="I37" s="51" t="s">
        <v>19</v>
      </c>
      <c r="J37" s="50" t="s">
        <v>13</v>
      </c>
    </row>
    <row r="38" spans="2:11" x14ac:dyDescent="0.2">
      <c r="B38" s="74" t="s">
        <v>103</v>
      </c>
      <c r="C38" s="75" t="s">
        <v>353</v>
      </c>
      <c r="D38" s="54"/>
      <c r="E38" s="55"/>
      <c r="F38" s="56">
        <f>G38+H38+I38</f>
        <v>0</v>
      </c>
      <c r="G38" s="57">
        <v>0</v>
      </c>
      <c r="H38" s="58">
        <f>'01 02 KL'!C23</f>
        <v>0</v>
      </c>
      <c r="I38" s="63">
        <f t="shared" ref="I38:I39" si="3">(G38*SazbaDPH1)/100+(H38*SazbaDPH2)/100</f>
        <v>0</v>
      </c>
      <c r="J38" s="59" t="str">
        <f t="shared" ref="J38:J39" si="4">IF(CelkemObjekty=0,"",F38/CelkemObjekty*100)</f>
        <v/>
      </c>
    </row>
    <row r="39" spans="2:11" x14ac:dyDescent="0.2">
      <c r="B39" s="76" t="s">
        <v>103</v>
      </c>
      <c r="C39" s="77" t="s">
        <v>459</v>
      </c>
      <c r="D39" s="60"/>
      <c r="E39" s="61"/>
      <c r="F39" s="62">
        <f t="shared" ref="F39" si="5">G39+H39+I39</f>
        <v>0</v>
      </c>
      <c r="G39" s="63">
        <v>0</v>
      </c>
      <c r="H39" s="64">
        <f>'01 03 KL'!C23</f>
        <v>0</v>
      </c>
      <c r="I39" s="63">
        <f t="shared" si="3"/>
        <v>0</v>
      </c>
      <c r="J39" s="59" t="str">
        <f t="shared" si="4"/>
        <v/>
      </c>
    </row>
    <row r="40" spans="2:11" x14ac:dyDescent="0.2">
      <c r="B40" s="65" t="s">
        <v>20</v>
      </c>
      <c r="C40" s="66"/>
      <c r="D40" s="67"/>
      <c r="E40" s="68"/>
      <c r="F40" s="69">
        <f>SUM(F38:F39)</f>
        <v>0</v>
      </c>
      <c r="G40" s="78">
        <f>SUM(G38:G39)</f>
        <v>0</v>
      </c>
      <c r="H40" s="69">
        <f>SUM(H38:H39)</f>
        <v>0</v>
      </c>
      <c r="I40" s="78">
        <f>SUM(I38:I39)</f>
        <v>0</v>
      </c>
      <c r="J40" s="70" t="str">
        <f t="shared" ref="J40" si="6">IF(CelkemObjekty=0,"",F40/CelkemObjekty*100)</f>
        <v/>
      </c>
    </row>
    <row r="41" spans="2:11" ht="9" customHeight="1" x14ac:dyDescent="0.2"/>
    <row r="42" spans="2:11" ht="6" customHeight="1" x14ac:dyDescent="0.2"/>
    <row r="43" spans="2:11" ht="3" customHeight="1" x14ac:dyDescent="0.2"/>
    <row r="44" spans="2:11" ht="6.75" customHeight="1" x14ac:dyDescent="0.2"/>
  </sheetData>
  <mergeCells count="5">
    <mergeCell ref="I19:J19"/>
    <mergeCell ref="I20:J20"/>
    <mergeCell ref="I21:J21"/>
    <mergeCell ref="I22:J22"/>
    <mergeCell ref="I23:J23"/>
  </mergeCells>
  <pageMargins left="0.39370078740157483" right="0.19685039370078741" top="0.39370078740157483" bottom="0.39370078740157483" header="0" footer="0.19685039370078741"/>
  <pageSetup paperSize="9" scale="99" fitToHeight="999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1"/>
  <sheetViews>
    <sheetView topLeftCell="A4" zoomScaleNormal="100" workbookViewId="0">
      <selection activeCell="A30" sqref="A30"/>
    </sheetView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79" t="s">
        <v>29</v>
      </c>
      <c r="B1" s="80"/>
      <c r="C1" s="80"/>
      <c r="D1" s="80"/>
      <c r="E1" s="80"/>
      <c r="F1" s="80"/>
      <c r="G1" s="80"/>
    </row>
    <row r="2" spans="1:57" ht="12.75" customHeight="1" x14ac:dyDescent="0.2">
      <c r="A2" s="81" t="s">
        <v>30</v>
      </c>
      <c r="B2" s="82"/>
      <c r="C2" s="83" t="s">
        <v>106</v>
      </c>
      <c r="D2" s="83" t="s">
        <v>107</v>
      </c>
      <c r="E2" s="84"/>
      <c r="F2" s="85" t="s">
        <v>31</v>
      </c>
      <c r="G2" s="86"/>
    </row>
    <row r="3" spans="1:57" ht="3" hidden="1" customHeight="1" x14ac:dyDescent="0.2">
      <c r="A3" s="87"/>
      <c r="B3" s="88"/>
      <c r="C3" s="89"/>
      <c r="D3" s="89"/>
      <c r="E3" s="90"/>
      <c r="F3" s="91"/>
      <c r="G3" s="92"/>
    </row>
    <row r="4" spans="1:57" ht="12" customHeight="1" x14ac:dyDescent="0.2">
      <c r="A4" s="93" t="s">
        <v>32</v>
      </c>
      <c r="B4" s="88"/>
      <c r="C4" s="89"/>
      <c r="D4" s="89"/>
      <c r="E4" s="90"/>
      <c r="F4" s="91" t="s">
        <v>33</v>
      </c>
      <c r="G4" s="94"/>
    </row>
    <row r="5" spans="1:57" ht="12.95" customHeight="1" x14ac:dyDescent="0.2">
      <c r="A5" s="95" t="s">
        <v>103</v>
      </c>
      <c r="B5" s="96"/>
      <c r="C5" s="97" t="s">
        <v>104</v>
      </c>
      <c r="D5" s="98"/>
      <c r="E5" s="96"/>
      <c r="F5" s="91" t="s">
        <v>34</v>
      </c>
      <c r="G5" s="92"/>
    </row>
    <row r="6" spans="1:57" ht="12.95" customHeight="1" x14ac:dyDescent="0.2">
      <c r="A6" s="93" t="s">
        <v>35</v>
      </c>
      <c r="B6" s="88"/>
      <c r="C6" s="89"/>
      <c r="D6" s="89"/>
      <c r="E6" s="90"/>
      <c r="F6" s="99" t="s">
        <v>36</v>
      </c>
      <c r="G6" s="100">
        <v>0</v>
      </c>
      <c r="O6" s="101"/>
    </row>
    <row r="7" spans="1:57" ht="12.95" customHeight="1" x14ac:dyDescent="0.2">
      <c r="A7" s="102" t="s">
        <v>100</v>
      </c>
      <c r="B7" s="103"/>
      <c r="C7" s="104" t="s">
        <v>101</v>
      </c>
      <c r="D7" s="105"/>
      <c r="E7" s="105"/>
      <c r="F7" s="106" t="s">
        <v>37</v>
      </c>
      <c r="G7" s="100">
        <f>IF(G6=0,,ROUND((F30+F32)/G6,1))</f>
        <v>0</v>
      </c>
    </row>
    <row r="8" spans="1:57" x14ac:dyDescent="0.2">
      <c r="A8" s="107" t="s">
        <v>38</v>
      </c>
      <c r="B8" s="91"/>
      <c r="C8" s="294"/>
      <c r="D8" s="294"/>
      <c r="E8" s="295"/>
      <c r="F8" s="108" t="s">
        <v>39</v>
      </c>
      <c r="G8" s="109"/>
      <c r="H8" s="110"/>
      <c r="I8" s="111"/>
    </row>
    <row r="9" spans="1:57" x14ac:dyDescent="0.2">
      <c r="A9" s="107" t="s">
        <v>40</v>
      </c>
      <c r="B9" s="91"/>
      <c r="C9" s="294"/>
      <c r="D9" s="294"/>
      <c r="E9" s="295"/>
      <c r="F9" s="91"/>
      <c r="G9" s="112"/>
      <c r="H9" s="113"/>
    </row>
    <row r="10" spans="1:57" x14ac:dyDescent="0.2">
      <c r="A10" s="107" t="s">
        <v>41</v>
      </c>
      <c r="B10" s="91"/>
      <c r="C10" s="294"/>
      <c r="D10" s="294"/>
      <c r="E10" s="294"/>
      <c r="F10" s="114"/>
      <c r="G10" s="115"/>
      <c r="H10" s="116"/>
    </row>
    <row r="11" spans="1:57" ht="13.5" customHeight="1" x14ac:dyDescent="0.2">
      <c r="A11" s="107" t="s">
        <v>42</v>
      </c>
      <c r="B11" s="91"/>
      <c r="C11" s="294"/>
      <c r="D11" s="294"/>
      <c r="E11" s="294"/>
      <c r="F11" s="117" t="s">
        <v>43</v>
      </c>
      <c r="G11" s="118"/>
      <c r="H11" s="113"/>
      <c r="BA11" s="119"/>
      <c r="BB11" s="119"/>
      <c r="BC11" s="119"/>
      <c r="BD11" s="119"/>
      <c r="BE11" s="119"/>
    </row>
    <row r="12" spans="1:57" ht="12.75" customHeight="1" x14ac:dyDescent="0.2">
      <c r="A12" s="120" t="s">
        <v>44</v>
      </c>
      <c r="B12" s="88"/>
      <c r="C12" s="296"/>
      <c r="D12" s="296"/>
      <c r="E12" s="296"/>
      <c r="F12" s="121" t="s">
        <v>45</v>
      </c>
      <c r="G12" s="122"/>
      <c r="H12" s="113"/>
    </row>
    <row r="13" spans="1:57" ht="28.5" customHeight="1" thickBot="1" x14ac:dyDescent="0.25">
      <c r="A13" s="123" t="s">
        <v>46</v>
      </c>
      <c r="B13" s="124"/>
      <c r="C13" s="124"/>
      <c r="D13" s="124"/>
      <c r="E13" s="125"/>
      <c r="F13" s="125"/>
      <c r="G13" s="126"/>
      <c r="H13" s="113"/>
    </row>
    <row r="14" spans="1:57" ht="17.25" customHeight="1" thickBot="1" x14ac:dyDescent="0.25">
      <c r="A14" s="127" t="s">
        <v>47</v>
      </c>
      <c r="B14" s="128"/>
      <c r="C14" s="129"/>
      <c r="D14" s="130" t="s">
        <v>48</v>
      </c>
      <c r="E14" s="131"/>
      <c r="F14" s="131"/>
      <c r="G14" s="129"/>
    </row>
    <row r="15" spans="1:57" ht="15.95" customHeight="1" x14ac:dyDescent="0.2">
      <c r="A15" s="132"/>
      <c r="B15" s="133" t="s">
        <v>49</v>
      </c>
      <c r="C15" s="134">
        <f>'01 02 Rek'!E21</f>
        <v>0</v>
      </c>
      <c r="D15" s="135" t="str">
        <f>'01 02 Rek'!A26</f>
        <v>Ztížené výrobní podmínky</v>
      </c>
      <c r="E15" s="136"/>
      <c r="F15" s="137"/>
      <c r="G15" s="134">
        <f>'01 02 Rek'!I26</f>
        <v>0</v>
      </c>
    </row>
    <row r="16" spans="1:57" ht="15.95" customHeight="1" x14ac:dyDescent="0.2">
      <c r="A16" s="132" t="s">
        <v>50</v>
      </c>
      <c r="B16" s="133" t="s">
        <v>51</v>
      </c>
      <c r="C16" s="134">
        <f>'01 02 Rek'!F21</f>
        <v>0</v>
      </c>
      <c r="D16" s="87" t="str">
        <f>'01 02 Rek'!A27</f>
        <v>Oborová přirážka</v>
      </c>
      <c r="E16" s="138"/>
      <c r="F16" s="139"/>
      <c r="G16" s="134">
        <f>'01 02 Rek'!I27</f>
        <v>0</v>
      </c>
    </row>
    <row r="17" spans="1:7" ht="15.95" customHeight="1" x14ac:dyDescent="0.2">
      <c r="A17" s="132" t="s">
        <v>52</v>
      </c>
      <c r="B17" s="133" t="s">
        <v>53</v>
      </c>
      <c r="C17" s="134">
        <f>'01 02 Rek'!H21</f>
        <v>0</v>
      </c>
      <c r="D17" s="87" t="str">
        <f>'01 02 Rek'!A28</f>
        <v>Přesun stavebních kapacit</v>
      </c>
      <c r="E17" s="138"/>
      <c r="F17" s="139"/>
      <c r="G17" s="134">
        <f>'01 02 Rek'!I28</f>
        <v>0</v>
      </c>
    </row>
    <row r="18" spans="1:7" ht="15.95" customHeight="1" x14ac:dyDescent="0.2">
      <c r="A18" s="140" t="s">
        <v>54</v>
      </c>
      <c r="B18" s="141" t="s">
        <v>55</v>
      </c>
      <c r="C18" s="134">
        <f>'01 02 Rek'!G21</f>
        <v>0</v>
      </c>
      <c r="D18" s="87" t="str">
        <f>'01 02 Rek'!A29</f>
        <v>Mimostaveništní doprava</v>
      </c>
      <c r="E18" s="138"/>
      <c r="F18" s="139"/>
      <c r="G18" s="134">
        <f>'01 02 Rek'!I29</f>
        <v>0</v>
      </c>
    </row>
    <row r="19" spans="1:7" ht="15.95" customHeight="1" x14ac:dyDescent="0.2">
      <c r="A19" s="142" t="s">
        <v>56</v>
      </c>
      <c r="B19" s="133"/>
      <c r="C19" s="134">
        <f>SUM(C15:C18)</f>
        <v>0</v>
      </c>
      <c r="D19" s="87" t="str">
        <f>'01 02 Rek'!A30</f>
        <v>Zařízení staveniště</v>
      </c>
      <c r="E19" s="138"/>
      <c r="F19" s="139"/>
      <c r="G19" s="134">
        <f>'01 02 Rek'!I30</f>
        <v>0</v>
      </c>
    </row>
    <row r="20" spans="1:7" ht="15.95" customHeight="1" x14ac:dyDescent="0.2">
      <c r="A20" s="142"/>
      <c r="B20" s="133"/>
      <c r="C20" s="134"/>
      <c r="D20" s="87" t="str">
        <f>'01 02 Rek'!A31</f>
        <v>Provoz investora</v>
      </c>
      <c r="E20" s="138"/>
      <c r="F20" s="139"/>
      <c r="G20" s="134">
        <f>'01 02 Rek'!I31</f>
        <v>0</v>
      </c>
    </row>
    <row r="21" spans="1:7" ht="15.95" customHeight="1" x14ac:dyDescent="0.2">
      <c r="A21" s="142" t="s">
        <v>28</v>
      </c>
      <c r="B21" s="133"/>
      <c r="C21" s="134">
        <f>'01 02 Rek'!I21</f>
        <v>0</v>
      </c>
      <c r="D21" s="87" t="str">
        <f>'01 02 Rek'!A32</f>
        <v>Kompletační činnost (IČD)</v>
      </c>
      <c r="E21" s="138"/>
      <c r="F21" s="139"/>
      <c r="G21" s="134">
        <f>'01 02 Rek'!I32</f>
        <v>0</v>
      </c>
    </row>
    <row r="22" spans="1:7" ht="15.95" customHeight="1" x14ac:dyDescent="0.2">
      <c r="A22" s="143" t="s">
        <v>57</v>
      </c>
      <c r="B22" s="113"/>
      <c r="C22" s="134">
        <f>C19+C21</f>
        <v>0</v>
      </c>
      <c r="D22" s="87" t="s">
        <v>58</v>
      </c>
      <c r="E22" s="138"/>
      <c r="F22" s="139"/>
      <c r="G22" s="134">
        <f>G23-SUM(G15:G21)</f>
        <v>0</v>
      </c>
    </row>
    <row r="23" spans="1:7" ht="15.95" customHeight="1" thickBot="1" x14ac:dyDescent="0.25">
      <c r="A23" s="292" t="s">
        <v>59</v>
      </c>
      <c r="B23" s="293"/>
      <c r="C23" s="144">
        <f>C22+G23</f>
        <v>0</v>
      </c>
      <c r="D23" s="145" t="s">
        <v>60</v>
      </c>
      <c r="E23" s="146"/>
      <c r="F23" s="147"/>
      <c r="G23" s="134">
        <f>'01 02 Rek'!H33</f>
        <v>0</v>
      </c>
    </row>
    <row r="24" spans="1:7" x14ac:dyDescent="0.2">
      <c r="A24" s="148" t="s">
        <v>61</v>
      </c>
      <c r="B24" s="149"/>
      <c r="C24" s="150"/>
      <c r="D24" s="149" t="s">
        <v>62</v>
      </c>
      <c r="E24" s="149"/>
      <c r="F24" s="151" t="s">
        <v>63</v>
      </c>
      <c r="G24" s="152"/>
    </row>
    <row r="25" spans="1:7" x14ac:dyDescent="0.2">
      <c r="A25" s="143" t="s">
        <v>64</v>
      </c>
      <c r="B25" s="113"/>
      <c r="C25" s="153"/>
      <c r="D25" s="113" t="s">
        <v>64</v>
      </c>
      <c r="F25" s="154" t="s">
        <v>64</v>
      </c>
      <c r="G25" s="155"/>
    </row>
    <row r="26" spans="1:7" ht="37.5" customHeight="1" x14ac:dyDescent="0.2">
      <c r="A26" s="143" t="s">
        <v>65</v>
      </c>
      <c r="B26" s="156"/>
      <c r="C26" s="153"/>
      <c r="D26" s="113" t="s">
        <v>65</v>
      </c>
      <c r="F26" s="154" t="s">
        <v>65</v>
      </c>
      <c r="G26" s="155"/>
    </row>
    <row r="27" spans="1:7" x14ac:dyDescent="0.2">
      <c r="A27" s="143"/>
      <c r="B27" s="157"/>
      <c r="C27" s="153"/>
      <c r="D27" s="113"/>
      <c r="F27" s="154"/>
      <c r="G27" s="155"/>
    </row>
    <row r="28" spans="1:7" x14ac:dyDescent="0.2">
      <c r="A28" s="143" t="s">
        <v>66</v>
      </c>
      <c r="B28" s="113"/>
      <c r="C28" s="153"/>
      <c r="D28" s="154" t="s">
        <v>67</v>
      </c>
      <c r="E28" s="153"/>
      <c r="F28" s="158" t="s">
        <v>67</v>
      </c>
      <c r="G28" s="155"/>
    </row>
    <row r="29" spans="1:7" ht="69" customHeight="1" x14ac:dyDescent="0.2">
      <c r="A29" s="143"/>
      <c r="B29" s="113"/>
      <c r="C29" s="159"/>
      <c r="D29" s="160"/>
      <c r="E29" s="159"/>
      <c r="F29" s="113"/>
      <c r="G29" s="155"/>
    </row>
    <row r="30" spans="1:7" x14ac:dyDescent="0.2">
      <c r="A30" s="321" t="s">
        <v>12</v>
      </c>
      <c r="B30" s="162"/>
      <c r="C30" s="163">
        <v>21</v>
      </c>
      <c r="D30" s="162" t="s">
        <v>68</v>
      </c>
      <c r="E30" s="164"/>
      <c r="F30" s="319">
        <f>C23-F32</f>
        <v>0</v>
      </c>
      <c r="G30" s="320"/>
    </row>
    <row r="31" spans="1:7" x14ac:dyDescent="0.2">
      <c r="A31" s="161" t="s">
        <v>69</v>
      </c>
      <c r="B31" s="162"/>
      <c r="C31" s="163">
        <f>C30</f>
        <v>21</v>
      </c>
      <c r="D31" s="162" t="s">
        <v>70</v>
      </c>
      <c r="E31" s="164"/>
      <c r="F31" s="298">
        <f>ROUND(PRODUCT(F30,C31/100),0)</f>
        <v>0</v>
      </c>
      <c r="G31" s="299"/>
    </row>
    <row r="32" spans="1:7" x14ac:dyDescent="0.2">
      <c r="A32" s="161" t="s">
        <v>12</v>
      </c>
      <c r="B32" s="162"/>
      <c r="C32" s="163">
        <v>0</v>
      </c>
      <c r="D32" s="162" t="s">
        <v>70</v>
      </c>
      <c r="E32" s="164"/>
      <c r="F32" s="298">
        <v>0</v>
      </c>
      <c r="G32" s="299"/>
    </row>
    <row r="33" spans="1:8" x14ac:dyDescent="0.2">
      <c r="A33" s="161" t="s">
        <v>69</v>
      </c>
      <c r="B33" s="165"/>
      <c r="C33" s="166">
        <f>C32</f>
        <v>0</v>
      </c>
      <c r="D33" s="162" t="s">
        <v>70</v>
      </c>
      <c r="E33" s="139"/>
      <c r="F33" s="298">
        <f>ROUND(PRODUCT(F32,C33/100),0)</f>
        <v>0</v>
      </c>
      <c r="G33" s="299"/>
    </row>
    <row r="34" spans="1:8" s="170" customFormat="1" ht="19.5" customHeight="1" thickBot="1" x14ac:dyDescent="0.3">
      <c r="A34" s="167" t="s">
        <v>71</v>
      </c>
      <c r="B34" s="168"/>
      <c r="C34" s="168"/>
      <c r="D34" s="168"/>
      <c r="E34" s="169"/>
      <c r="F34" s="300">
        <f>ROUND(SUM(F30:F33),0)</f>
        <v>0</v>
      </c>
      <c r="G34" s="301"/>
    </row>
    <row r="36" spans="1:8" x14ac:dyDescent="0.2">
      <c r="A36" s="2" t="s">
        <v>72</v>
      </c>
      <c r="B36" s="2"/>
      <c r="C36" s="2"/>
      <c r="D36" s="2"/>
      <c r="E36" s="2"/>
      <c r="F36" s="2"/>
      <c r="G36" s="2"/>
      <c r="H36" s="1" t="s">
        <v>2</v>
      </c>
    </row>
    <row r="37" spans="1:8" ht="14.25" customHeight="1" x14ac:dyDescent="0.2">
      <c r="A37" s="2"/>
      <c r="B37" s="302"/>
      <c r="C37" s="302"/>
      <c r="D37" s="302"/>
      <c r="E37" s="302"/>
      <c r="F37" s="302"/>
      <c r="G37" s="302"/>
      <c r="H37" s="1" t="s">
        <v>2</v>
      </c>
    </row>
    <row r="38" spans="1:8" ht="12.75" customHeight="1" x14ac:dyDescent="0.2">
      <c r="A38" s="171"/>
      <c r="B38" s="302"/>
      <c r="C38" s="302"/>
      <c r="D38" s="302"/>
      <c r="E38" s="302"/>
      <c r="F38" s="302"/>
      <c r="G38" s="302"/>
      <c r="H38" s="1" t="s">
        <v>2</v>
      </c>
    </row>
    <row r="39" spans="1:8" x14ac:dyDescent="0.2">
      <c r="A39" s="171"/>
      <c r="B39" s="302"/>
      <c r="C39" s="302"/>
      <c r="D39" s="302"/>
      <c r="E39" s="302"/>
      <c r="F39" s="302"/>
      <c r="G39" s="302"/>
      <c r="H39" s="1" t="s">
        <v>2</v>
      </c>
    </row>
    <row r="40" spans="1:8" x14ac:dyDescent="0.2">
      <c r="A40" s="171"/>
      <c r="B40" s="302"/>
      <c r="C40" s="302"/>
      <c r="D40" s="302"/>
      <c r="E40" s="302"/>
      <c r="F40" s="302"/>
      <c r="G40" s="302"/>
      <c r="H40" s="1" t="s">
        <v>2</v>
      </c>
    </row>
    <row r="41" spans="1:8" x14ac:dyDescent="0.2">
      <c r="A41" s="171"/>
      <c r="B41" s="302"/>
      <c r="C41" s="302"/>
      <c r="D41" s="302"/>
      <c r="E41" s="302"/>
      <c r="F41" s="302"/>
      <c r="G41" s="302"/>
      <c r="H41" s="1" t="s">
        <v>2</v>
      </c>
    </row>
    <row r="42" spans="1:8" x14ac:dyDescent="0.2">
      <c r="A42" s="171"/>
      <c r="B42" s="302"/>
      <c r="C42" s="302"/>
      <c r="D42" s="302"/>
      <c r="E42" s="302"/>
      <c r="F42" s="302"/>
      <c r="G42" s="302"/>
      <c r="H42" s="1" t="s">
        <v>2</v>
      </c>
    </row>
    <row r="43" spans="1:8" x14ac:dyDescent="0.2">
      <c r="A43" s="171"/>
      <c r="B43" s="302"/>
      <c r="C43" s="302"/>
      <c r="D43" s="302"/>
      <c r="E43" s="302"/>
      <c r="F43" s="302"/>
      <c r="G43" s="302"/>
      <c r="H43" s="1" t="s">
        <v>2</v>
      </c>
    </row>
    <row r="44" spans="1:8" ht="12.75" customHeight="1" x14ac:dyDescent="0.2">
      <c r="A44" s="171"/>
      <c r="B44" s="302"/>
      <c r="C44" s="302"/>
      <c r="D44" s="302"/>
      <c r="E44" s="302"/>
      <c r="F44" s="302"/>
      <c r="G44" s="302"/>
      <c r="H44" s="1" t="s">
        <v>2</v>
      </c>
    </row>
    <row r="45" spans="1:8" ht="12.75" customHeight="1" x14ac:dyDescent="0.2">
      <c r="A45" s="171"/>
      <c r="B45" s="302"/>
      <c r="C45" s="302"/>
      <c r="D45" s="302"/>
      <c r="E45" s="302"/>
      <c r="F45" s="302"/>
      <c r="G45" s="302"/>
      <c r="H45" s="1" t="s">
        <v>2</v>
      </c>
    </row>
    <row r="46" spans="1:8" x14ac:dyDescent="0.2">
      <c r="B46" s="297"/>
      <c r="C46" s="297"/>
      <c r="D46" s="297"/>
      <c r="E46" s="297"/>
      <c r="F46" s="297"/>
      <c r="G46" s="297"/>
    </row>
    <row r="47" spans="1:8" x14ac:dyDescent="0.2">
      <c r="B47" s="297"/>
      <c r="C47" s="297"/>
      <c r="D47" s="297"/>
      <c r="E47" s="297"/>
      <c r="F47" s="297"/>
      <c r="G47" s="297"/>
    </row>
    <row r="48" spans="1:8" x14ac:dyDescent="0.2">
      <c r="B48" s="297"/>
      <c r="C48" s="297"/>
      <c r="D48" s="297"/>
      <c r="E48" s="297"/>
      <c r="F48" s="297"/>
      <c r="G48" s="297"/>
    </row>
    <row r="49" spans="2:7" x14ac:dyDescent="0.2">
      <c r="B49" s="297"/>
      <c r="C49" s="297"/>
      <c r="D49" s="297"/>
      <c r="E49" s="297"/>
      <c r="F49" s="297"/>
      <c r="G49" s="297"/>
    </row>
    <row r="50" spans="2:7" x14ac:dyDescent="0.2">
      <c r="B50" s="297"/>
      <c r="C50" s="297"/>
      <c r="D50" s="297"/>
      <c r="E50" s="297"/>
      <c r="F50" s="297"/>
      <c r="G50" s="297"/>
    </row>
    <row r="51" spans="2:7" x14ac:dyDescent="0.2">
      <c r="B51" s="297"/>
      <c r="C51" s="297"/>
      <c r="D51" s="297"/>
      <c r="E51" s="297"/>
      <c r="F51" s="297"/>
      <c r="G51" s="297"/>
    </row>
  </sheetData>
  <mergeCells count="18"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  <mergeCell ref="A23:B23"/>
    <mergeCell ref="C8:E8"/>
    <mergeCell ref="C9:E9"/>
    <mergeCell ref="C10:E10"/>
    <mergeCell ref="C11:E11"/>
    <mergeCell ref="C12:E1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84"/>
  <sheetViews>
    <sheetView workbookViewId="0">
      <selection activeCell="E20" sqref="E20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 x14ac:dyDescent="0.2">
      <c r="A1" s="303" t="s">
        <v>3</v>
      </c>
      <c r="B1" s="304"/>
      <c r="C1" s="172" t="s">
        <v>102</v>
      </c>
      <c r="D1" s="173"/>
      <c r="E1" s="174"/>
      <c r="F1" s="173"/>
      <c r="G1" s="175" t="s">
        <v>73</v>
      </c>
      <c r="H1" s="176" t="s">
        <v>106</v>
      </c>
      <c r="I1" s="177"/>
    </row>
    <row r="2" spans="1:9" ht="13.5" thickBot="1" x14ac:dyDescent="0.25">
      <c r="A2" s="305" t="s">
        <v>74</v>
      </c>
      <c r="B2" s="306"/>
      <c r="C2" s="178" t="s">
        <v>105</v>
      </c>
      <c r="D2" s="179"/>
      <c r="E2" s="180"/>
      <c r="F2" s="179"/>
      <c r="G2" s="307" t="s">
        <v>107</v>
      </c>
      <c r="H2" s="308"/>
      <c r="I2" s="309"/>
    </row>
    <row r="3" spans="1:9" ht="13.5" thickTop="1" x14ac:dyDescent="0.2">
      <c r="F3" s="113"/>
    </row>
    <row r="4" spans="1:9" ht="19.5" customHeight="1" x14ac:dyDescent="0.25">
      <c r="A4" s="181" t="s">
        <v>75</v>
      </c>
      <c r="B4" s="182"/>
      <c r="C4" s="182"/>
      <c r="D4" s="182"/>
      <c r="E4" s="183"/>
      <c r="F4" s="182"/>
      <c r="G4" s="182"/>
      <c r="H4" s="182"/>
      <c r="I4" s="182"/>
    </row>
    <row r="5" spans="1:9" ht="13.5" thickBot="1" x14ac:dyDescent="0.25"/>
    <row r="6" spans="1:9" s="113" customFormat="1" ht="13.5" thickBot="1" x14ac:dyDescent="0.25">
      <c r="A6" s="184"/>
      <c r="B6" s="185" t="s">
        <v>76</v>
      </c>
      <c r="C6" s="185"/>
      <c r="D6" s="186"/>
      <c r="E6" s="187" t="s">
        <v>24</v>
      </c>
      <c r="F6" s="188" t="s">
        <v>25</v>
      </c>
      <c r="G6" s="188" t="s">
        <v>26</v>
      </c>
      <c r="H6" s="188" t="s">
        <v>27</v>
      </c>
      <c r="I6" s="189" t="s">
        <v>28</v>
      </c>
    </row>
    <row r="7" spans="1:9" s="113" customFormat="1" x14ac:dyDescent="0.2">
      <c r="A7" s="279" t="str">
        <f>'01 02 Pol'!B7</f>
        <v>61</v>
      </c>
      <c r="B7" s="60" t="str">
        <f>'01 02 Pol'!C7</f>
        <v>Upravy povrchů vnitřní</v>
      </c>
      <c r="D7" s="190"/>
      <c r="E7" s="280">
        <f>'01 02 Pol'!BA32</f>
        <v>0</v>
      </c>
      <c r="F7" s="281">
        <f>'01 02 Pol'!BB32</f>
        <v>0</v>
      </c>
      <c r="G7" s="281">
        <f>'01 02 Pol'!BC32</f>
        <v>0</v>
      </c>
      <c r="H7" s="281">
        <f>'01 02 Pol'!BD32</f>
        <v>0</v>
      </c>
      <c r="I7" s="282">
        <f>'01 02 Pol'!BE32</f>
        <v>0</v>
      </c>
    </row>
    <row r="8" spans="1:9" s="113" customFormat="1" x14ac:dyDescent="0.2">
      <c r="A8" s="279" t="str">
        <f>'01 02 Pol'!B33</f>
        <v>62</v>
      </c>
      <c r="B8" s="60" t="str">
        <f>'01 02 Pol'!C33</f>
        <v>Úpravy povrchů vnější</v>
      </c>
      <c r="D8" s="190"/>
      <c r="E8" s="280">
        <f>'01 02 Pol'!BA38</f>
        <v>0</v>
      </c>
      <c r="F8" s="281">
        <f>'01 02 Pol'!BB38</f>
        <v>0</v>
      </c>
      <c r="G8" s="281">
        <f>'01 02 Pol'!BC38</f>
        <v>0</v>
      </c>
      <c r="H8" s="281">
        <f>'01 02 Pol'!BD38</f>
        <v>0</v>
      </c>
      <c r="I8" s="282">
        <f>'01 02 Pol'!BE38</f>
        <v>0</v>
      </c>
    </row>
    <row r="9" spans="1:9" s="113" customFormat="1" x14ac:dyDescent="0.2">
      <c r="A9" s="279" t="str">
        <f>'01 02 Pol'!B39</f>
        <v>64</v>
      </c>
      <c r="B9" s="60" t="str">
        <f>'01 02 Pol'!C39</f>
        <v>Výplně otvorů</v>
      </c>
      <c r="D9" s="190"/>
      <c r="E9" s="280">
        <f>'01 02 Pol'!BA47</f>
        <v>0</v>
      </c>
      <c r="F9" s="281">
        <f>'01 02 Pol'!BB47</f>
        <v>0</v>
      </c>
      <c r="G9" s="281">
        <f>'01 02 Pol'!BC47</f>
        <v>0</v>
      </c>
      <c r="H9" s="281">
        <f>'01 02 Pol'!BD47</f>
        <v>0</v>
      </c>
      <c r="I9" s="282">
        <f>'01 02 Pol'!BE47</f>
        <v>0</v>
      </c>
    </row>
    <row r="10" spans="1:9" s="113" customFormat="1" x14ac:dyDescent="0.2">
      <c r="A10" s="279" t="str">
        <f>'01 02 Pol'!B48</f>
        <v>94</v>
      </c>
      <c r="B10" s="60" t="str">
        <f>'01 02 Pol'!C48</f>
        <v>Lešení a stavební výtahy</v>
      </c>
      <c r="D10" s="190"/>
      <c r="E10" s="280">
        <f>'01 02 Pol'!BA66</f>
        <v>0</v>
      </c>
      <c r="F10" s="281">
        <f>'01 02 Pol'!BB66</f>
        <v>0</v>
      </c>
      <c r="G10" s="281">
        <f>'01 02 Pol'!BC66</f>
        <v>0</v>
      </c>
      <c r="H10" s="281">
        <f>'01 02 Pol'!BD66</f>
        <v>0</v>
      </c>
      <c r="I10" s="282">
        <f>'01 02 Pol'!BE66</f>
        <v>0</v>
      </c>
    </row>
    <row r="11" spans="1:9" s="113" customFormat="1" x14ac:dyDescent="0.2">
      <c r="A11" s="279" t="str">
        <f>'01 02 Pol'!B67</f>
        <v>95</v>
      </c>
      <c r="B11" s="60" t="str">
        <f>'01 02 Pol'!C67</f>
        <v>Dokončovací konstrukce na pozemních stavbách</v>
      </c>
      <c r="D11" s="190"/>
      <c r="E11" s="280">
        <f>'01 02 Pol'!BA90</f>
        <v>0</v>
      </c>
      <c r="F11" s="281">
        <f>'01 02 Pol'!BB90</f>
        <v>0</v>
      </c>
      <c r="G11" s="281">
        <f>'01 02 Pol'!BC90</f>
        <v>0</v>
      </c>
      <c r="H11" s="281">
        <f>'01 02 Pol'!BD90</f>
        <v>0</v>
      </c>
      <c r="I11" s="282">
        <f>'01 02 Pol'!BE90</f>
        <v>0</v>
      </c>
    </row>
    <row r="12" spans="1:9" s="113" customFormat="1" x14ac:dyDescent="0.2">
      <c r="A12" s="279" t="str">
        <f>'01 02 Pol'!B91</f>
        <v>96</v>
      </c>
      <c r="B12" s="60" t="str">
        <f>'01 02 Pol'!C91</f>
        <v>Bourání konstrukcí</v>
      </c>
      <c r="D12" s="190"/>
      <c r="E12" s="280">
        <f>'01 02 Pol'!BA107</f>
        <v>0</v>
      </c>
      <c r="F12" s="281">
        <f>'01 02 Pol'!BB107</f>
        <v>0</v>
      </c>
      <c r="G12" s="281">
        <f>'01 02 Pol'!BC107</f>
        <v>0</v>
      </c>
      <c r="H12" s="281">
        <f>'01 02 Pol'!BD107</f>
        <v>0</v>
      </c>
      <c r="I12" s="282">
        <f>'01 02 Pol'!BE107</f>
        <v>0</v>
      </c>
    </row>
    <row r="13" spans="1:9" s="113" customFormat="1" x14ac:dyDescent="0.2">
      <c r="A13" s="279" t="str">
        <f>'01 02 Pol'!B108</f>
        <v>99</v>
      </c>
      <c r="B13" s="60" t="str">
        <f>'01 02 Pol'!C108</f>
        <v>Staveništní přesun hmot</v>
      </c>
      <c r="D13" s="190"/>
      <c r="E13" s="280">
        <f>'01 02 Pol'!BA110</f>
        <v>0</v>
      </c>
      <c r="F13" s="281">
        <f>'01 02 Pol'!BB110</f>
        <v>0</v>
      </c>
      <c r="G13" s="281">
        <f>'01 02 Pol'!BC110</f>
        <v>0</v>
      </c>
      <c r="H13" s="281">
        <f>'01 02 Pol'!BD110</f>
        <v>0</v>
      </c>
      <c r="I13" s="282">
        <f>'01 02 Pol'!BE110</f>
        <v>0</v>
      </c>
    </row>
    <row r="14" spans="1:9" s="113" customFormat="1" x14ac:dyDescent="0.2">
      <c r="A14" s="279" t="str">
        <f>'01 02 Pol'!B111</f>
        <v>764</v>
      </c>
      <c r="B14" s="60" t="str">
        <f>'01 02 Pol'!C111</f>
        <v>Konstrukce klempířské</v>
      </c>
      <c r="D14" s="190"/>
      <c r="E14" s="280">
        <f>'01 02 Pol'!BA122</f>
        <v>0</v>
      </c>
      <c r="F14" s="281">
        <f>'01 02 Pol'!BB122</f>
        <v>0</v>
      </c>
      <c r="G14" s="281">
        <f>'01 02 Pol'!BC122</f>
        <v>0</v>
      </c>
      <c r="H14" s="281">
        <f>'01 02 Pol'!BD122</f>
        <v>0</v>
      </c>
      <c r="I14" s="282">
        <f>'01 02 Pol'!BE122</f>
        <v>0</v>
      </c>
    </row>
    <row r="15" spans="1:9" s="113" customFormat="1" x14ac:dyDescent="0.2">
      <c r="A15" s="279" t="str">
        <f>'01 02 Pol'!B123</f>
        <v>767</v>
      </c>
      <c r="B15" s="60" t="str">
        <f>'01 02 Pol'!C123</f>
        <v>Konstrukce zámečnické</v>
      </c>
      <c r="D15" s="190"/>
      <c r="E15" s="280">
        <f>'01 02 Pol'!BA131</f>
        <v>0</v>
      </c>
      <c r="F15" s="281">
        <f>'01 02 Pol'!BB131</f>
        <v>0</v>
      </c>
      <c r="G15" s="281">
        <f>'01 02 Pol'!BC131</f>
        <v>0</v>
      </c>
      <c r="H15" s="281">
        <f>'01 02 Pol'!BD131</f>
        <v>0</v>
      </c>
      <c r="I15" s="282">
        <f>'01 02 Pol'!BE131</f>
        <v>0</v>
      </c>
    </row>
    <row r="16" spans="1:9" s="113" customFormat="1" x14ac:dyDescent="0.2">
      <c r="A16" s="279" t="str">
        <f>'01 02 Pol'!B132</f>
        <v>769</v>
      </c>
      <c r="B16" s="60" t="str">
        <f>'01 02 Pol'!C132</f>
        <v>Otvorové prvky z plastu</v>
      </c>
      <c r="D16" s="190"/>
      <c r="E16" s="280">
        <f>'01 02 Pol'!BA157</f>
        <v>0</v>
      </c>
      <c r="F16" s="281">
        <f>'01 02 Pol'!BB157</f>
        <v>0</v>
      </c>
      <c r="G16" s="281">
        <f>'01 02 Pol'!BC157</f>
        <v>0</v>
      </c>
      <c r="H16" s="281">
        <f>'01 02 Pol'!BD157</f>
        <v>0</v>
      </c>
      <c r="I16" s="282">
        <f>'01 02 Pol'!BE157</f>
        <v>0</v>
      </c>
    </row>
    <row r="17" spans="1:57" s="113" customFormat="1" x14ac:dyDescent="0.2">
      <c r="A17" s="279" t="str">
        <f>'01 02 Pol'!B158</f>
        <v>781</v>
      </c>
      <c r="B17" s="60" t="str">
        <f>'01 02 Pol'!C158</f>
        <v>Obklady keramické</v>
      </c>
      <c r="D17" s="190"/>
      <c r="E17" s="280">
        <f>'01 02 Pol'!BA169</f>
        <v>0</v>
      </c>
      <c r="F17" s="281">
        <f>'01 02 Pol'!BB169</f>
        <v>0</v>
      </c>
      <c r="G17" s="281">
        <f>'01 02 Pol'!BC169</f>
        <v>0</v>
      </c>
      <c r="H17" s="281">
        <f>'01 02 Pol'!BD169</f>
        <v>0</v>
      </c>
      <c r="I17" s="282">
        <f>'01 02 Pol'!BE169</f>
        <v>0</v>
      </c>
    </row>
    <row r="18" spans="1:57" s="113" customFormat="1" x14ac:dyDescent="0.2">
      <c r="A18" s="279" t="str">
        <f>'01 02 Pol'!B170</f>
        <v>783</v>
      </c>
      <c r="B18" s="60" t="str">
        <f>'01 02 Pol'!C170</f>
        <v>Nátěry</v>
      </c>
      <c r="D18" s="190"/>
      <c r="E18" s="280">
        <f>'01 02 Pol'!BA177</f>
        <v>0</v>
      </c>
      <c r="F18" s="281">
        <f>'01 02 Pol'!BB177</f>
        <v>0</v>
      </c>
      <c r="G18" s="281">
        <f>'01 02 Pol'!BC177</f>
        <v>0</v>
      </c>
      <c r="H18" s="281">
        <f>'01 02 Pol'!BD177</f>
        <v>0</v>
      </c>
      <c r="I18" s="282">
        <f>'01 02 Pol'!BE177</f>
        <v>0</v>
      </c>
    </row>
    <row r="19" spans="1:57" s="113" customFormat="1" x14ac:dyDescent="0.2">
      <c r="A19" s="279" t="str">
        <f>'01 02 Pol'!B178</f>
        <v>784</v>
      </c>
      <c r="B19" s="60" t="str">
        <f>'01 02 Pol'!C178</f>
        <v>Malby</v>
      </c>
      <c r="D19" s="190"/>
      <c r="E19" s="280">
        <f>'01 02 Pol'!BA196</f>
        <v>0</v>
      </c>
      <c r="F19" s="281">
        <f>'01 02 Pol'!BB196</f>
        <v>0</v>
      </c>
      <c r="G19" s="281">
        <f>'01 02 Pol'!BC196</f>
        <v>0</v>
      </c>
      <c r="H19" s="281">
        <f>'01 02 Pol'!BD196</f>
        <v>0</v>
      </c>
      <c r="I19" s="282">
        <f>'01 02 Pol'!BE196</f>
        <v>0</v>
      </c>
    </row>
    <row r="20" spans="1:57" s="113" customFormat="1" ht="13.5" thickBot="1" x14ac:dyDescent="0.25">
      <c r="A20" s="279" t="str">
        <f>'01 02 Pol'!B197</f>
        <v>789</v>
      </c>
      <c r="B20" s="60" t="str">
        <f>'01 02 Pol'!C197</f>
        <v>Žaluzie</v>
      </c>
      <c r="D20" s="190"/>
      <c r="E20" s="280">
        <f>'01 02 Pol'!BA201</f>
        <v>0</v>
      </c>
      <c r="F20" s="281">
        <f>'01 02 Pol'!BB201</f>
        <v>0</v>
      </c>
      <c r="G20" s="281">
        <f>'01 02 Pol'!BC201</f>
        <v>0</v>
      </c>
      <c r="H20" s="281">
        <f>'01 02 Pol'!BD201</f>
        <v>0</v>
      </c>
      <c r="I20" s="282">
        <f>'01 02 Pol'!BE201</f>
        <v>0</v>
      </c>
    </row>
    <row r="21" spans="1:57" s="14" customFormat="1" ht="13.5" thickBot="1" x14ac:dyDescent="0.25">
      <c r="A21" s="191"/>
      <c r="B21" s="192" t="s">
        <v>77</v>
      </c>
      <c r="C21" s="192"/>
      <c r="D21" s="193"/>
      <c r="E21" s="194">
        <f>SUM(E7:E20)</f>
        <v>0</v>
      </c>
      <c r="F21" s="195">
        <f>SUM(F7:F20)</f>
        <v>0</v>
      </c>
      <c r="G21" s="195">
        <f>SUM(G7:G20)</f>
        <v>0</v>
      </c>
      <c r="H21" s="195">
        <f>SUM(H7:H20)</f>
        <v>0</v>
      </c>
      <c r="I21" s="196">
        <f>SUM(I7:I20)</f>
        <v>0</v>
      </c>
    </row>
    <row r="22" spans="1:57" x14ac:dyDescent="0.2">
      <c r="A22" s="113"/>
      <c r="B22" s="113"/>
      <c r="C22" s="113"/>
      <c r="D22" s="113"/>
      <c r="E22" s="113"/>
      <c r="F22" s="113"/>
      <c r="G22" s="113"/>
      <c r="H22" s="113"/>
      <c r="I22" s="113"/>
    </row>
    <row r="23" spans="1:57" ht="19.5" customHeight="1" x14ac:dyDescent="0.25">
      <c r="A23" s="182" t="s">
        <v>78</v>
      </c>
      <c r="B23" s="182"/>
      <c r="C23" s="182"/>
      <c r="D23" s="182"/>
      <c r="E23" s="182"/>
      <c r="F23" s="182"/>
      <c r="G23" s="197"/>
      <c r="H23" s="182"/>
      <c r="I23" s="182"/>
      <c r="BA23" s="119"/>
      <c r="BB23" s="119"/>
      <c r="BC23" s="119"/>
      <c r="BD23" s="119"/>
      <c r="BE23" s="119"/>
    </row>
    <row r="24" spans="1:57" ht="13.5" thickBot="1" x14ac:dyDescent="0.25"/>
    <row r="25" spans="1:57" x14ac:dyDescent="0.2">
      <c r="A25" s="148" t="s">
        <v>79</v>
      </c>
      <c r="B25" s="149"/>
      <c r="C25" s="149"/>
      <c r="D25" s="198"/>
      <c r="E25" s="199" t="s">
        <v>80</v>
      </c>
      <c r="F25" s="200" t="s">
        <v>13</v>
      </c>
      <c r="G25" s="201" t="s">
        <v>81</v>
      </c>
      <c r="H25" s="202"/>
      <c r="I25" s="203" t="s">
        <v>80</v>
      </c>
    </row>
    <row r="26" spans="1:57" x14ac:dyDescent="0.2">
      <c r="A26" s="142" t="s">
        <v>346</v>
      </c>
      <c r="B26" s="133"/>
      <c r="C26" s="133"/>
      <c r="D26" s="204"/>
      <c r="E26" s="205">
        <v>0</v>
      </c>
      <c r="F26" s="206">
        <v>0</v>
      </c>
      <c r="G26" s="207"/>
      <c r="H26" s="208"/>
      <c r="I26" s="209">
        <f t="shared" ref="I26:I32" si="0">E26+F26*G26/100</f>
        <v>0</v>
      </c>
      <c r="BA26" s="1">
        <v>2</v>
      </c>
    </row>
    <row r="27" spans="1:57" x14ac:dyDescent="0.2">
      <c r="A27" s="142" t="s">
        <v>347</v>
      </c>
      <c r="B27" s="133"/>
      <c r="C27" s="133"/>
      <c r="D27" s="204"/>
      <c r="E27" s="205">
        <v>0</v>
      </c>
      <c r="F27" s="206">
        <v>0</v>
      </c>
      <c r="G27" s="207"/>
      <c r="H27" s="208"/>
      <c r="I27" s="209">
        <f t="shared" si="0"/>
        <v>0</v>
      </c>
      <c r="BA27" s="1">
        <v>0</v>
      </c>
    </row>
    <row r="28" spans="1:57" x14ac:dyDescent="0.2">
      <c r="A28" s="142" t="s">
        <v>348</v>
      </c>
      <c r="B28" s="133"/>
      <c r="C28" s="133"/>
      <c r="D28" s="204"/>
      <c r="E28" s="205">
        <v>0</v>
      </c>
      <c r="F28" s="206">
        <v>0</v>
      </c>
      <c r="G28" s="207"/>
      <c r="H28" s="208"/>
      <c r="I28" s="209">
        <f t="shared" si="0"/>
        <v>0</v>
      </c>
      <c r="BA28" s="1">
        <v>0</v>
      </c>
    </row>
    <row r="29" spans="1:57" x14ac:dyDescent="0.2">
      <c r="A29" s="142" t="s">
        <v>349</v>
      </c>
      <c r="B29" s="133"/>
      <c r="C29" s="133"/>
      <c r="D29" s="204"/>
      <c r="E29" s="205">
        <v>0</v>
      </c>
      <c r="F29" s="206">
        <v>0</v>
      </c>
      <c r="G29" s="207"/>
      <c r="H29" s="208"/>
      <c r="I29" s="209">
        <f t="shared" si="0"/>
        <v>0</v>
      </c>
      <c r="BA29" s="1">
        <v>0</v>
      </c>
    </row>
    <row r="30" spans="1:57" x14ac:dyDescent="0.2">
      <c r="A30" s="142" t="s">
        <v>350</v>
      </c>
      <c r="B30" s="133"/>
      <c r="C30" s="133"/>
      <c r="D30" s="204"/>
      <c r="E30" s="205">
        <v>0</v>
      </c>
      <c r="F30" s="206">
        <v>1</v>
      </c>
      <c r="G30" s="207">
        <f>E21+F21</f>
        <v>0</v>
      </c>
      <c r="H30" s="208"/>
      <c r="I30" s="209">
        <f t="shared" si="0"/>
        <v>0</v>
      </c>
      <c r="BA30" s="1">
        <v>2</v>
      </c>
    </row>
    <row r="31" spans="1:57" x14ac:dyDescent="0.2">
      <c r="A31" s="142" t="s">
        <v>351</v>
      </c>
      <c r="B31" s="133"/>
      <c r="C31" s="133"/>
      <c r="D31" s="204"/>
      <c r="E31" s="205">
        <v>0</v>
      </c>
      <c r="F31" s="206">
        <v>1</v>
      </c>
      <c r="G31" s="207">
        <f>E21+F21</f>
        <v>0</v>
      </c>
      <c r="H31" s="208"/>
      <c r="I31" s="209">
        <f t="shared" si="0"/>
        <v>0</v>
      </c>
      <c r="BA31" s="1">
        <v>2</v>
      </c>
    </row>
    <row r="32" spans="1:57" x14ac:dyDescent="0.2">
      <c r="A32" s="142" t="s">
        <v>352</v>
      </c>
      <c r="B32" s="133"/>
      <c r="C32" s="133"/>
      <c r="D32" s="204"/>
      <c r="E32" s="205">
        <v>0</v>
      </c>
      <c r="F32" s="206">
        <v>0</v>
      </c>
      <c r="G32" s="207"/>
      <c r="H32" s="208"/>
      <c r="I32" s="209">
        <f t="shared" si="0"/>
        <v>0</v>
      </c>
      <c r="BA32" s="1">
        <v>2</v>
      </c>
    </row>
    <row r="33" spans="1:9" ht="13.5" thickBot="1" x14ac:dyDescent="0.25">
      <c r="A33" s="210"/>
      <c r="B33" s="211" t="s">
        <v>82</v>
      </c>
      <c r="C33" s="212"/>
      <c r="D33" s="213"/>
      <c r="E33" s="214"/>
      <c r="F33" s="215"/>
      <c r="G33" s="215"/>
      <c r="H33" s="310">
        <f>SUM(I26:I32)</f>
        <v>0</v>
      </c>
      <c r="I33" s="311"/>
    </row>
    <row r="35" spans="1:9" x14ac:dyDescent="0.2">
      <c r="B35" s="14"/>
      <c r="F35" s="216"/>
      <c r="G35" s="217"/>
      <c r="H35" s="217"/>
      <c r="I35" s="46"/>
    </row>
    <row r="36" spans="1:9" x14ac:dyDescent="0.2">
      <c r="F36" s="216"/>
      <c r="G36" s="217"/>
      <c r="H36" s="217"/>
      <c r="I36" s="46"/>
    </row>
    <row r="37" spans="1:9" x14ac:dyDescent="0.2">
      <c r="F37" s="216"/>
      <c r="G37" s="217"/>
      <c r="H37" s="217"/>
      <c r="I37" s="46"/>
    </row>
    <row r="38" spans="1:9" x14ac:dyDescent="0.2">
      <c r="F38" s="216"/>
      <c r="G38" s="217"/>
      <c r="H38" s="217"/>
      <c r="I38" s="46"/>
    </row>
    <row r="39" spans="1:9" x14ac:dyDescent="0.2">
      <c r="F39" s="216"/>
      <c r="G39" s="217"/>
      <c r="H39" s="217"/>
      <c r="I39" s="46"/>
    </row>
    <row r="40" spans="1:9" x14ac:dyDescent="0.2">
      <c r="F40" s="216"/>
      <c r="G40" s="217"/>
      <c r="H40" s="217"/>
      <c r="I40" s="46"/>
    </row>
    <row r="41" spans="1:9" x14ac:dyDescent="0.2">
      <c r="F41" s="216"/>
      <c r="G41" s="217"/>
      <c r="H41" s="217"/>
      <c r="I41" s="46"/>
    </row>
    <row r="42" spans="1:9" x14ac:dyDescent="0.2">
      <c r="F42" s="216"/>
      <c r="G42" s="217"/>
      <c r="H42" s="217"/>
      <c r="I42" s="46"/>
    </row>
    <row r="43" spans="1:9" x14ac:dyDescent="0.2">
      <c r="F43" s="216"/>
      <c r="G43" s="217"/>
      <c r="H43" s="217"/>
      <c r="I43" s="46"/>
    </row>
    <row r="44" spans="1:9" x14ac:dyDescent="0.2">
      <c r="F44" s="216"/>
      <c r="G44" s="217"/>
      <c r="H44" s="217"/>
      <c r="I44" s="46"/>
    </row>
    <row r="45" spans="1:9" x14ac:dyDescent="0.2">
      <c r="F45" s="216"/>
      <c r="G45" s="217"/>
      <c r="H45" s="217"/>
      <c r="I45" s="46"/>
    </row>
    <row r="46" spans="1:9" x14ac:dyDescent="0.2">
      <c r="F46" s="216"/>
      <c r="G46" s="217"/>
      <c r="H46" s="217"/>
      <c r="I46" s="46"/>
    </row>
    <row r="47" spans="1:9" x14ac:dyDescent="0.2">
      <c r="F47" s="216"/>
      <c r="G47" s="217"/>
      <c r="H47" s="217"/>
      <c r="I47" s="46"/>
    </row>
    <row r="48" spans="1:9" x14ac:dyDescent="0.2">
      <c r="F48" s="216"/>
      <c r="G48" s="217"/>
      <c r="H48" s="217"/>
      <c r="I48" s="46"/>
    </row>
    <row r="49" spans="6:9" x14ac:dyDescent="0.2">
      <c r="F49" s="216"/>
      <c r="G49" s="217"/>
      <c r="H49" s="217"/>
      <c r="I49" s="46"/>
    </row>
    <row r="50" spans="6:9" x14ac:dyDescent="0.2">
      <c r="F50" s="216"/>
      <c r="G50" s="217"/>
      <c r="H50" s="217"/>
      <c r="I50" s="46"/>
    </row>
    <row r="51" spans="6:9" x14ac:dyDescent="0.2">
      <c r="F51" s="216"/>
      <c r="G51" s="217"/>
      <c r="H51" s="217"/>
      <c r="I51" s="46"/>
    </row>
    <row r="52" spans="6:9" x14ac:dyDescent="0.2">
      <c r="F52" s="216"/>
      <c r="G52" s="217"/>
      <c r="H52" s="217"/>
      <c r="I52" s="46"/>
    </row>
    <row r="53" spans="6:9" x14ac:dyDescent="0.2">
      <c r="F53" s="216"/>
      <c r="G53" s="217"/>
      <c r="H53" s="217"/>
      <c r="I53" s="46"/>
    </row>
    <row r="54" spans="6:9" x14ac:dyDescent="0.2">
      <c r="F54" s="216"/>
      <c r="G54" s="217"/>
      <c r="H54" s="217"/>
      <c r="I54" s="46"/>
    </row>
    <row r="55" spans="6:9" x14ac:dyDescent="0.2">
      <c r="F55" s="216"/>
      <c r="G55" s="217"/>
      <c r="H55" s="217"/>
      <c r="I55" s="46"/>
    </row>
    <row r="56" spans="6:9" x14ac:dyDescent="0.2">
      <c r="F56" s="216"/>
      <c r="G56" s="217"/>
      <c r="H56" s="217"/>
      <c r="I56" s="46"/>
    </row>
    <row r="57" spans="6:9" x14ac:dyDescent="0.2">
      <c r="F57" s="216"/>
      <c r="G57" s="217"/>
      <c r="H57" s="217"/>
      <c r="I57" s="46"/>
    </row>
    <row r="58" spans="6:9" x14ac:dyDescent="0.2">
      <c r="F58" s="216"/>
      <c r="G58" s="217"/>
      <c r="H58" s="217"/>
      <c r="I58" s="46"/>
    </row>
    <row r="59" spans="6:9" x14ac:dyDescent="0.2">
      <c r="F59" s="216"/>
      <c r="G59" s="217"/>
      <c r="H59" s="217"/>
      <c r="I59" s="46"/>
    </row>
    <row r="60" spans="6:9" x14ac:dyDescent="0.2">
      <c r="F60" s="216"/>
      <c r="G60" s="217"/>
      <c r="H60" s="217"/>
      <c r="I60" s="46"/>
    </row>
    <row r="61" spans="6:9" x14ac:dyDescent="0.2">
      <c r="F61" s="216"/>
      <c r="G61" s="217"/>
      <c r="H61" s="217"/>
      <c r="I61" s="46"/>
    </row>
    <row r="62" spans="6:9" x14ac:dyDescent="0.2">
      <c r="F62" s="216"/>
      <c r="G62" s="217"/>
      <c r="H62" s="217"/>
      <c r="I62" s="46"/>
    </row>
    <row r="63" spans="6:9" x14ac:dyDescent="0.2">
      <c r="F63" s="216"/>
      <c r="G63" s="217"/>
      <c r="H63" s="217"/>
      <c r="I63" s="46"/>
    </row>
    <row r="64" spans="6:9" x14ac:dyDescent="0.2">
      <c r="F64" s="216"/>
      <c r="G64" s="217"/>
      <c r="H64" s="217"/>
      <c r="I64" s="46"/>
    </row>
    <row r="65" spans="6:9" x14ac:dyDescent="0.2">
      <c r="F65" s="216"/>
      <c r="G65" s="217"/>
      <c r="H65" s="217"/>
      <c r="I65" s="46"/>
    </row>
    <row r="66" spans="6:9" x14ac:dyDescent="0.2">
      <c r="F66" s="216"/>
      <c r="G66" s="217"/>
      <c r="H66" s="217"/>
      <c r="I66" s="46"/>
    </row>
    <row r="67" spans="6:9" x14ac:dyDescent="0.2">
      <c r="F67" s="216"/>
      <c r="G67" s="217"/>
      <c r="H67" s="217"/>
      <c r="I67" s="46"/>
    </row>
    <row r="68" spans="6:9" x14ac:dyDescent="0.2">
      <c r="F68" s="216"/>
      <c r="G68" s="217"/>
      <c r="H68" s="217"/>
      <c r="I68" s="46"/>
    </row>
    <row r="69" spans="6:9" x14ac:dyDescent="0.2">
      <c r="F69" s="216"/>
      <c r="G69" s="217"/>
      <c r="H69" s="217"/>
      <c r="I69" s="46"/>
    </row>
    <row r="70" spans="6:9" x14ac:dyDescent="0.2">
      <c r="F70" s="216"/>
      <c r="G70" s="217"/>
      <c r="H70" s="217"/>
      <c r="I70" s="46"/>
    </row>
    <row r="71" spans="6:9" x14ac:dyDescent="0.2">
      <c r="F71" s="216"/>
      <c r="G71" s="217"/>
      <c r="H71" s="217"/>
      <c r="I71" s="46"/>
    </row>
    <row r="72" spans="6:9" x14ac:dyDescent="0.2">
      <c r="F72" s="216"/>
      <c r="G72" s="217"/>
      <c r="H72" s="217"/>
      <c r="I72" s="46"/>
    </row>
    <row r="73" spans="6:9" x14ac:dyDescent="0.2">
      <c r="F73" s="216"/>
      <c r="G73" s="217"/>
      <c r="H73" s="217"/>
      <c r="I73" s="46"/>
    </row>
    <row r="74" spans="6:9" x14ac:dyDescent="0.2">
      <c r="F74" s="216"/>
      <c r="G74" s="217"/>
      <c r="H74" s="217"/>
      <c r="I74" s="46"/>
    </row>
    <row r="75" spans="6:9" x14ac:dyDescent="0.2">
      <c r="F75" s="216"/>
      <c r="G75" s="217"/>
      <c r="H75" s="217"/>
      <c r="I75" s="46"/>
    </row>
    <row r="76" spans="6:9" x14ac:dyDescent="0.2">
      <c r="F76" s="216"/>
      <c r="G76" s="217"/>
      <c r="H76" s="217"/>
      <c r="I76" s="46"/>
    </row>
    <row r="77" spans="6:9" x14ac:dyDescent="0.2">
      <c r="F77" s="216"/>
      <c r="G77" s="217"/>
      <c r="H77" s="217"/>
      <c r="I77" s="46"/>
    </row>
    <row r="78" spans="6:9" x14ac:dyDescent="0.2">
      <c r="F78" s="216"/>
      <c r="G78" s="217"/>
      <c r="H78" s="217"/>
      <c r="I78" s="46"/>
    </row>
    <row r="79" spans="6:9" x14ac:dyDescent="0.2">
      <c r="F79" s="216"/>
      <c r="G79" s="217"/>
      <c r="H79" s="217"/>
      <c r="I79" s="46"/>
    </row>
    <row r="80" spans="6:9" x14ac:dyDescent="0.2">
      <c r="F80" s="216"/>
      <c r="G80" s="217"/>
      <c r="H80" s="217"/>
      <c r="I80" s="46"/>
    </row>
    <row r="81" spans="6:9" x14ac:dyDescent="0.2">
      <c r="F81" s="216"/>
      <c r="G81" s="217"/>
      <c r="H81" s="217"/>
      <c r="I81" s="46"/>
    </row>
    <row r="82" spans="6:9" x14ac:dyDescent="0.2">
      <c r="F82" s="216"/>
      <c r="G82" s="217"/>
      <c r="H82" s="217"/>
      <c r="I82" s="46"/>
    </row>
    <row r="83" spans="6:9" x14ac:dyDescent="0.2">
      <c r="F83" s="216"/>
      <c r="G83" s="217"/>
      <c r="H83" s="217"/>
      <c r="I83" s="46"/>
    </row>
    <row r="84" spans="6:9" x14ac:dyDescent="0.2">
      <c r="F84" s="216"/>
      <c r="G84" s="217"/>
      <c r="H84" s="217"/>
      <c r="I84" s="46"/>
    </row>
  </sheetData>
  <mergeCells count="4">
    <mergeCell ref="A1:B1"/>
    <mergeCell ref="A2:B2"/>
    <mergeCell ref="G2:I2"/>
    <mergeCell ref="H33:I3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B274"/>
  <sheetViews>
    <sheetView showGridLines="0" showZeros="0" topLeftCell="A169" zoomScaleNormal="100" zoomScaleSheetLayoutView="100" workbookViewId="0">
      <selection activeCell="G201" sqref="G201"/>
    </sheetView>
  </sheetViews>
  <sheetFormatPr defaultRowHeight="12.75" x14ac:dyDescent="0.2"/>
  <cols>
    <col min="1" max="1" width="4.42578125" style="218" customWidth="1"/>
    <col min="2" max="2" width="11.5703125" style="218" customWidth="1"/>
    <col min="3" max="3" width="40.42578125" style="218" customWidth="1"/>
    <col min="4" max="4" width="5.5703125" style="218" customWidth="1"/>
    <col min="5" max="5" width="8.5703125" style="228" customWidth="1"/>
    <col min="6" max="6" width="9.85546875" style="218" customWidth="1"/>
    <col min="7" max="7" width="13.85546875" style="218" customWidth="1"/>
    <col min="8" max="8" width="11.7109375" style="218" hidden="1" customWidth="1"/>
    <col min="9" max="9" width="11.5703125" style="218" hidden="1" customWidth="1"/>
    <col min="10" max="10" width="11" style="218" hidden="1" customWidth="1"/>
    <col min="11" max="11" width="10.42578125" style="218" hidden="1" customWidth="1"/>
    <col min="12" max="12" width="75.42578125" style="218" customWidth="1"/>
    <col min="13" max="13" width="45.28515625" style="218" customWidth="1"/>
    <col min="14" max="16384" width="9.140625" style="218"/>
  </cols>
  <sheetData>
    <row r="1" spans="1:80" ht="15.75" x14ac:dyDescent="0.25">
      <c r="A1" s="312" t="s">
        <v>83</v>
      </c>
      <c r="B1" s="312"/>
      <c r="C1" s="312"/>
      <c r="D1" s="312"/>
      <c r="E1" s="312"/>
      <c r="F1" s="312"/>
      <c r="G1" s="312"/>
    </row>
    <row r="2" spans="1:80" ht="14.25" customHeight="1" thickBot="1" x14ac:dyDescent="0.25">
      <c r="B2" s="219"/>
      <c r="C2" s="220"/>
      <c r="D2" s="220"/>
      <c r="E2" s="221"/>
      <c r="F2" s="220"/>
      <c r="G2" s="220"/>
    </row>
    <row r="3" spans="1:80" ht="13.5" thickTop="1" x14ac:dyDescent="0.2">
      <c r="A3" s="303" t="s">
        <v>3</v>
      </c>
      <c r="B3" s="304"/>
      <c r="C3" s="172" t="s">
        <v>102</v>
      </c>
      <c r="D3" s="222"/>
      <c r="E3" s="223" t="s">
        <v>84</v>
      </c>
      <c r="F3" s="224" t="str">
        <f>'01 02 Rek'!H1</f>
        <v>02</v>
      </c>
      <c r="G3" s="225"/>
    </row>
    <row r="4" spans="1:80" ht="13.5" thickBot="1" x14ac:dyDescent="0.25">
      <c r="A4" s="313" t="s">
        <v>74</v>
      </c>
      <c r="B4" s="306"/>
      <c r="C4" s="178" t="s">
        <v>105</v>
      </c>
      <c r="D4" s="226"/>
      <c r="E4" s="314" t="str">
        <f>'01 02 Rek'!G2</f>
        <v>Objekt B</v>
      </c>
      <c r="F4" s="315"/>
      <c r="G4" s="316"/>
    </row>
    <row r="5" spans="1:80" ht="13.5" thickTop="1" x14ac:dyDescent="0.2">
      <c r="A5" s="227"/>
      <c r="G5" s="229"/>
    </row>
    <row r="6" spans="1:80" ht="27" customHeight="1" x14ac:dyDescent="0.2">
      <c r="A6" s="230" t="s">
        <v>85</v>
      </c>
      <c r="B6" s="231" t="s">
        <v>86</v>
      </c>
      <c r="C6" s="231" t="s">
        <v>87</v>
      </c>
      <c r="D6" s="231" t="s">
        <v>88</v>
      </c>
      <c r="E6" s="232" t="s">
        <v>89</v>
      </c>
      <c r="F6" s="231" t="s">
        <v>90</v>
      </c>
      <c r="G6" s="233" t="s">
        <v>91</v>
      </c>
      <c r="H6" s="234" t="s">
        <v>92</v>
      </c>
      <c r="I6" s="234" t="s">
        <v>93</v>
      </c>
      <c r="J6" s="234" t="s">
        <v>94</v>
      </c>
      <c r="K6" s="234" t="s">
        <v>95</v>
      </c>
    </row>
    <row r="7" spans="1:80" x14ac:dyDescent="0.2">
      <c r="A7" s="235" t="s">
        <v>96</v>
      </c>
      <c r="B7" s="236" t="s">
        <v>108</v>
      </c>
      <c r="C7" s="237" t="s">
        <v>109</v>
      </c>
      <c r="D7" s="238"/>
      <c r="E7" s="239"/>
      <c r="F7" s="239"/>
      <c r="G7" s="240"/>
      <c r="H7" s="241"/>
      <c r="I7" s="242"/>
      <c r="J7" s="243"/>
      <c r="K7" s="244"/>
      <c r="O7" s="245">
        <v>1</v>
      </c>
    </row>
    <row r="8" spans="1:80" x14ac:dyDescent="0.2">
      <c r="A8" s="246">
        <v>1</v>
      </c>
      <c r="B8" s="247" t="s">
        <v>111</v>
      </c>
      <c r="C8" s="248" t="s">
        <v>112</v>
      </c>
      <c r="D8" s="249" t="s">
        <v>113</v>
      </c>
      <c r="E8" s="250">
        <v>222.5</v>
      </c>
      <c r="F8" s="250"/>
      <c r="G8" s="251">
        <f>E8*F8</f>
        <v>0</v>
      </c>
      <c r="H8" s="252">
        <v>4.0000000000000003E-5</v>
      </c>
      <c r="I8" s="253">
        <f>E8*H8</f>
        <v>8.8999999999999999E-3</v>
      </c>
      <c r="J8" s="252">
        <v>0</v>
      </c>
      <c r="K8" s="253">
        <f>E8*J8</f>
        <v>0</v>
      </c>
      <c r="O8" s="245">
        <v>2</v>
      </c>
      <c r="AA8" s="218">
        <v>1</v>
      </c>
      <c r="AB8" s="218">
        <v>1</v>
      </c>
      <c r="AC8" s="218">
        <v>1</v>
      </c>
      <c r="AZ8" s="218">
        <v>1</v>
      </c>
      <c r="BA8" s="218">
        <f>IF(AZ8=1,G8,0)</f>
        <v>0</v>
      </c>
      <c r="BB8" s="218">
        <f>IF(AZ8=2,G8,0)</f>
        <v>0</v>
      </c>
      <c r="BC8" s="218">
        <f>IF(AZ8=3,G8,0)</f>
        <v>0</v>
      </c>
      <c r="BD8" s="218">
        <f>IF(AZ8=4,G8,0)</f>
        <v>0</v>
      </c>
      <c r="BE8" s="218">
        <f>IF(AZ8=5,G8,0)</f>
        <v>0</v>
      </c>
      <c r="CA8" s="245">
        <v>1</v>
      </c>
      <c r="CB8" s="245">
        <v>1</v>
      </c>
    </row>
    <row r="9" spans="1:80" x14ac:dyDescent="0.2">
      <c r="A9" s="254"/>
      <c r="B9" s="257"/>
      <c r="C9" s="317" t="s">
        <v>114</v>
      </c>
      <c r="D9" s="318"/>
      <c r="E9" s="258">
        <v>1.7549999999999999</v>
      </c>
      <c r="F9" s="259"/>
      <c r="G9" s="260"/>
      <c r="H9" s="261"/>
      <c r="I9" s="255"/>
      <c r="J9" s="262"/>
      <c r="K9" s="255"/>
      <c r="M9" s="256" t="s">
        <v>114</v>
      </c>
      <c r="O9" s="245"/>
    </row>
    <row r="10" spans="1:80" x14ac:dyDescent="0.2">
      <c r="A10" s="254"/>
      <c r="B10" s="257"/>
      <c r="C10" s="317" t="s">
        <v>115</v>
      </c>
      <c r="D10" s="318"/>
      <c r="E10" s="258">
        <v>10.725</v>
      </c>
      <c r="F10" s="259"/>
      <c r="G10" s="260"/>
      <c r="H10" s="261"/>
      <c r="I10" s="255"/>
      <c r="J10" s="262"/>
      <c r="K10" s="255"/>
      <c r="M10" s="256" t="s">
        <v>115</v>
      </c>
      <c r="O10" s="245"/>
    </row>
    <row r="11" spans="1:80" x14ac:dyDescent="0.2">
      <c r="A11" s="254"/>
      <c r="B11" s="257"/>
      <c r="C11" s="317" t="s">
        <v>116</v>
      </c>
      <c r="D11" s="318"/>
      <c r="E11" s="258">
        <v>48</v>
      </c>
      <c r="F11" s="259"/>
      <c r="G11" s="260"/>
      <c r="H11" s="261"/>
      <c r="I11" s="255"/>
      <c r="J11" s="262"/>
      <c r="K11" s="255"/>
      <c r="M11" s="256" t="s">
        <v>116</v>
      </c>
      <c r="O11" s="245"/>
    </row>
    <row r="12" spans="1:80" x14ac:dyDescent="0.2">
      <c r="A12" s="254"/>
      <c r="B12" s="257"/>
      <c r="C12" s="317" t="s">
        <v>117</v>
      </c>
      <c r="D12" s="318"/>
      <c r="E12" s="258">
        <v>136.80000000000001</v>
      </c>
      <c r="F12" s="259"/>
      <c r="G12" s="260"/>
      <c r="H12" s="261"/>
      <c r="I12" s="255"/>
      <c r="J12" s="262"/>
      <c r="K12" s="255"/>
      <c r="M12" s="256" t="s">
        <v>117</v>
      </c>
      <c r="O12" s="245"/>
    </row>
    <row r="13" spans="1:80" x14ac:dyDescent="0.2">
      <c r="A13" s="254"/>
      <c r="B13" s="257"/>
      <c r="C13" s="317" t="s">
        <v>118</v>
      </c>
      <c r="D13" s="318"/>
      <c r="E13" s="258">
        <v>25.2</v>
      </c>
      <c r="F13" s="259"/>
      <c r="G13" s="260"/>
      <c r="H13" s="261"/>
      <c r="I13" s="255"/>
      <c r="J13" s="262"/>
      <c r="K13" s="255"/>
      <c r="M13" s="256" t="s">
        <v>118</v>
      </c>
      <c r="O13" s="245"/>
    </row>
    <row r="14" spans="1:80" x14ac:dyDescent="0.2">
      <c r="A14" s="254"/>
      <c r="B14" s="257"/>
      <c r="C14" s="317" t="s">
        <v>119</v>
      </c>
      <c r="D14" s="318"/>
      <c r="E14" s="258">
        <v>0.02</v>
      </c>
      <c r="F14" s="259"/>
      <c r="G14" s="260"/>
      <c r="H14" s="261"/>
      <c r="I14" s="255"/>
      <c r="J14" s="262"/>
      <c r="K14" s="255"/>
      <c r="M14" s="256" t="s">
        <v>119</v>
      </c>
      <c r="O14" s="245"/>
    </row>
    <row r="15" spans="1:80" x14ac:dyDescent="0.2">
      <c r="A15" s="246">
        <v>2</v>
      </c>
      <c r="B15" s="247" t="s">
        <v>120</v>
      </c>
      <c r="C15" s="248" t="s">
        <v>121</v>
      </c>
      <c r="D15" s="249" t="s">
        <v>122</v>
      </c>
      <c r="E15" s="250">
        <v>315.39999999999998</v>
      </c>
      <c r="F15" s="250"/>
      <c r="G15" s="251">
        <f>E15*F15</f>
        <v>0</v>
      </c>
      <c r="H15" s="252">
        <v>2.3800000000000002E-3</v>
      </c>
      <c r="I15" s="253">
        <f>E15*H15</f>
        <v>0.75065199999999999</v>
      </c>
      <c r="J15" s="252">
        <v>0</v>
      </c>
      <c r="K15" s="253">
        <f>E15*J15</f>
        <v>0</v>
      </c>
      <c r="O15" s="245">
        <v>2</v>
      </c>
      <c r="AA15" s="218">
        <v>1</v>
      </c>
      <c r="AB15" s="218">
        <v>1</v>
      </c>
      <c r="AC15" s="218">
        <v>1</v>
      </c>
      <c r="AZ15" s="218">
        <v>1</v>
      </c>
      <c r="BA15" s="218">
        <f>IF(AZ15=1,G15,0)</f>
        <v>0</v>
      </c>
      <c r="BB15" s="218">
        <f>IF(AZ15=2,G15,0)</f>
        <v>0</v>
      </c>
      <c r="BC15" s="218">
        <f>IF(AZ15=3,G15,0)</f>
        <v>0</v>
      </c>
      <c r="BD15" s="218">
        <f>IF(AZ15=4,G15,0)</f>
        <v>0</v>
      </c>
      <c r="BE15" s="218">
        <f>IF(AZ15=5,G15,0)</f>
        <v>0</v>
      </c>
      <c r="CA15" s="245">
        <v>1</v>
      </c>
      <c r="CB15" s="245">
        <v>1</v>
      </c>
    </row>
    <row r="16" spans="1:80" x14ac:dyDescent="0.2">
      <c r="A16" s="254"/>
      <c r="B16" s="257"/>
      <c r="C16" s="317" t="s">
        <v>123</v>
      </c>
      <c r="D16" s="318"/>
      <c r="E16" s="258">
        <v>6.6</v>
      </c>
      <c r="F16" s="259"/>
      <c r="G16" s="260"/>
      <c r="H16" s="261"/>
      <c r="I16" s="255"/>
      <c r="J16" s="262"/>
      <c r="K16" s="255"/>
      <c r="M16" s="256" t="s">
        <v>123</v>
      </c>
      <c r="O16" s="245"/>
    </row>
    <row r="17" spans="1:80" x14ac:dyDescent="0.2">
      <c r="A17" s="254"/>
      <c r="B17" s="257"/>
      <c r="C17" s="317" t="s">
        <v>124</v>
      </c>
      <c r="D17" s="318"/>
      <c r="E17" s="258">
        <v>30.8</v>
      </c>
      <c r="F17" s="259"/>
      <c r="G17" s="260"/>
      <c r="H17" s="261"/>
      <c r="I17" s="255"/>
      <c r="J17" s="262"/>
      <c r="K17" s="255"/>
      <c r="M17" s="256" t="s">
        <v>124</v>
      </c>
      <c r="O17" s="245"/>
    </row>
    <row r="18" spans="1:80" x14ac:dyDescent="0.2">
      <c r="A18" s="254"/>
      <c r="B18" s="257"/>
      <c r="C18" s="317" t="s">
        <v>125</v>
      </c>
      <c r="D18" s="318"/>
      <c r="E18" s="258">
        <v>9.4</v>
      </c>
      <c r="F18" s="259"/>
      <c r="G18" s="260"/>
      <c r="H18" s="261"/>
      <c r="I18" s="255"/>
      <c r="J18" s="262"/>
      <c r="K18" s="255"/>
      <c r="M18" s="256" t="s">
        <v>125</v>
      </c>
      <c r="O18" s="245"/>
    </row>
    <row r="19" spans="1:80" x14ac:dyDescent="0.2">
      <c r="A19" s="254"/>
      <c r="B19" s="257"/>
      <c r="C19" s="317" t="s">
        <v>126</v>
      </c>
      <c r="D19" s="318"/>
      <c r="E19" s="258">
        <v>239.4</v>
      </c>
      <c r="F19" s="259"/>
      <c r="G19" s="260"/>
      <c r="H19" s="261"/>
      <c r="I19" s="255"/>
      <c r="J19" s="262"/>
      <c r="K19" s="255"/>
      <c r="M19" s="256" t="s">
        <v>126</v>
      </c>
      <c r="O19" s="245"/>
    </row>
    <row r="20" spans="1:80" x14ac:dyDescent="0.2">
      <c r="A20" s="254"/>
      <c r="B20" s="257"/>
      <c r="C20" s="317" t="s">
        <v>127</v>
      </c>
      <c r="D20" s="318"/>
      <c r="E20" s="258">
        <v>29.2</v>
      </c>
      <c r="F20" s="259"/>
      <c r="G20" s="260"/>
      <c r="H20" s="261"/>
      <c r="I20" s="255"/>
      <c r="J20" s="262"/>
      <c r="K20" s="255"/>
      <c r="M20" s="256" t="s">
        <v>127</v>
      </c>
      <c r="O20" s="245"/>
    </row>
    <row r="21" spans="1:80" ht="22.5" x14ac:dyDescent="0.2">
      <c r="A21" s="246">
        <v>3</v>
      </c>
      <c r="B21" s="247" t="s">
        <v>128</v>
      </c>
      <c r="C21" s="248" t="s">
        <v>129</v>
      </c>
      <c r="D21" s="249" t="s">
        <v>113</v>
      </c>
      <c r="E21" s="250">
        <v>18.3</v>
      </c>
      <c r="F21" s="250"/>
      <c r="G21" s="251">
        <f>E21*F21</f>
        <v>0</v>
      </c>
      <c r="H21" s="252">
        <v>1.3509999999999999E-2</v>
      </c>
      <c r="I21" s="253">
        <f>E21*H21</f>
        <v>0.24723300000000001</v>
      </c>
      <c r="J21" s="252">
        <v>0</v>
      </c>
      <c r="K21" s="253">
        <f>E21*J21</f>
        <v>0</v>
      </c>
      <c r="O21" s="245">
        <v>2</v>
      </c>
      <c r="AA21" s="218">
        <v>1</v>
      </c>
      <c r="AB21" s="218">
        <v>1</v>
      </c>
      <c r="AC21" s="218">
        <v>1</v>
      </c>
      <c r="AZ21" s="218">
        <v>1</v>
      </c>
      <c r="BA21" s="218">
        <f>IF(AZ21=1,G21,0)</f>
        <v>0</v>
      </c>
      <c r="BB21" s="218">
        <f>IF(AZ21=2,G21,0)</f>
        <v>0</v>
      </c>
      <c r="BC21" s="218">
        <f>IF(AZ21=3,G21,0)</f>
        <v>0</v>
      </c>
      <c r="BD21" s="218">
        <f>IF(AZ21=4,G21,0)</f>
        <v>0</v>
      </c>
      <c r="BE21" s="218">
        <f>IF(AZ21=5,G21,0)</f>
        <v>0</v>
      </c>
      <c r="CA21" s="245">
        <v>1</v>
      </c>
      <c r="CB21" s="245">
        <v>1</v>
      </c>
    </row>
    <row r="22" spans="1:80" x14ac:dyDescent="0.2">
      <c r="A22" s="254"/>
      <c r="B22" s="257"/>
      <c r="C22" s="317" t="s">
        <v>130</v>
      </c>
      <c r="D22" s="318"/>
      <c r="E22" s="258">
        <v>0.621</v>
      </c>
      <c r="F22" s="259"/>
      <c r="G22" s="260"/>
      <c r="H22" s="261"/>
      <c r="I22" s="255"/>
      <c r="J22" s="262"/>
      <c r="K22" s="255"/>
      <c r="M22" s="256" t="s">
        <v>130</v>
      </c>
      <c r="O22" s="245"/>
    </row>
    <row r="23" spans="1:80" x14ac:dyDescent="0.2">
      <c r="A23" s="254"/>
      <c r="B23" s="257"/>
      <c r="C23" s="317" t="s">
        <v>131</v>
      </c>
      <c r="D23" s="318"/>
      <c r="E23" s="258">
        <v>3.7949999999999999</v>
      </c>
      <c r="F23" s="259"/>
      <c r="G23" s="260"/>
      <c r="H23" s="261"/>
      <c r="I23" s="255"/>
      <c r="J23" s="262"/>
      <c r="K23" s="255"/>
      <c r="M23" s="256" t="s">
        <v>131</v>
      </c>
      <c r="O23" s="245"/>
    </row>
    <row r="24" spans="1:80" x14ac:dyDescent="0.2">
      <c r="A24" s="254"/>
      <c r="B24" s="257"/>
      <c r="C24" s="317" t="s">
        <v>132</v>
      </c>
      <c r="D24" s="318"/>
      <c r="E24" s="258">
        <v>0.69</v>
      </c>
      <c r="F24" s="259"/>
      <c r="G24" s="260"/>
      <c r="H24" s="261"/>
      <c r="I24" s="255"/>
      <c r="J24" s="262"/>
      <c r="K24" s="255"/>
      <c r="M24" s="256" t="s">
        <v>132</v>
      </c>
      <c r="O24" s="245"/>
    </row>
    <row r="25" spans="1:80" x14ac:dyDescent="0.2">
      <c r="A25" s="254"/>
      <c r="B25" s="257"/>
      <c r="C25" s="317" t="s">
        <v>133</v>
      </c>
      <c r="D25" s="318"/>
      <c r="E25" s="258">
        <v>13.11</v>
      </c>
      <c r="F25" s="259"/>
      <c r="G25" s="260"/>
      <c r="H25" s="261"/>
      <c r="I25" s="255"/>
      <c r="J25" s="262"/>
      <c r="K25" s="255"/>
      <c r="M25" s="256" t="s">
        <v>133</v>
      </c>
      <c r="O25" s="245"/>
    </row>
    <row r="26" spans="1:80" x14ac:dyDescent="0.2">
      <c r="A26" s="254"/>
      <c r="B26" s="257"/>
      <c r="C26" s="317" t="s">
        <v>134</v>
      </c>
      <c r="D26" s="318"/>
      <c r="E26" s="258">
        <v>8.4000000000000005E-2</v>
      </c>
      <c r="F26" s="259"/>
      <c r="G26" s="260"/>
      <c r="H26" s="261"/>
      <c r="I26" s="255"/>
      <c r="J26" s="262"/>
      <c r="K26" s="255"/>
      <c r="M26" s="256" t="s">
        <v>134</v>
      </c>
      <c r="O26" s="245"/>
    </row>
    <row r="27" spans="1:80" x14ac:dyDescent="0.2">
      <c r="A27" s="246">
        <v>4</v>
      </c>
      <c r="B27" s="247" t="s">
        <v>135</v>
      </c>
      <c r="C27" s="248" t="s">
        <v>136</v>
      </c>
      <c r="D27" s="249" t="s">
        <v>113</v>
      </c>
      <c r="E27" s="250">
        <v>72.599999999999994</v>
      </c>
      <c r="F27" s="250"/>
      <c r="G27" s="251">
        <f>E27*F27</f>
        <v>0</v>
      </c>
      <c r="H27" s="252">
        <v>3.3709999999999997E-2</v>
      </c>
      <c r="I27" s="253">
        <f>E27*H27</f>
        <v>2.4473459999999996</v>
      </c>
      <c r="J27" s="252">
        <v>0</v>
      </c>
      <c r="K27" s="253">
        <f>E27*J27</f>
        <v>0</v>
      </c>
      <c r="O27" s="245">
        <v>2</v>
      </c>
      <c r="AA27" s="218">
        <v>1</v>
      </c>
      <c r="AB27" s="218">
        <v>1</v>
      </c>
      <c r="AC27" s="218">
        <v>1</v>
      </c>
      <c r="AZ27" s="218">
        <v>1</v>
      </c>
      <c r="BA27" s="218">
        <f>IF(AZ27=1,G27,0)</f>
        <v>0</v>
      </c>
      <c r="BB27" s="218">
        <f>IF(AZ27=2,G27,0)</f>
        <v>0</v>
      </c>
      <c r="BC27" s="218">
        <f>IF(AZ27=3,G27,0)</f>
        <v>0</v>
      </c>
      <c r="BD27" s="218">
        <f>IF(AZ27=4,G27,0)</f>
        <v>0</v>
      </c>
      <c r="BE27" s="218">
        <f>IF(AZ27=5,G27,0)</f>
        <v>0</v>
      </c>
      <c r="CA27" s="245">
        <v>1</v>
      </c>
      <c r="CB27" s="245">
        <v>1</v>
      </c>
    </row>
    <row r="28" spans="1:80" x14ac:dyDescent="0.2">
      <c r="A28" s="254"/>
      <c r="B28" s="257"/>
      <c r="C28" s="317" t="s">
        <v>137</v>
      </c>
      <c r="D28" s="318"/>
      <c r="E28" s="258">
        <v>72.542000000000002</v>
      </c>
      <c r="F28" s="259"/>
      <c r="G28" s="260"/>
      <c r="H28" s="261"/>
      <c r="I28" s="255"/>
      <c r="J28" s="262"/>
      <c r="K28" s="255"/>
      <c r="M28" s="256" t="s">
        <v>137</v>
      </c>
      <c r="O28" s="245"/>
    </row>
    <row r="29" spans="1:80" x14ac:dyDescent="0.2">
      <c r="A29" s="254"/>
      <c r="B29" s="257"/>
      <c r="C29" s="317" t="s">
        <v>138</v>
      </c>
      <c r="D29" s="318"/>
      <c r="E29" s="258">
        <v>5.8000000000000003E-2</v>
      </c>
      <c r="F29" s="259"/>
      <c r="G29" s="260"/>
      <c r="H29" s="261"/>
      <c r="I29" s="255"/>
      <c r="J29" s="262"/>
      <c r="K29" s="255"/>
      <c r="M29" s="256" t="s">
        <v>138</v>
      </c>
      <c r="O29" s="245"/>
    </row>
    <row r="30" spans="1:80" x14ac:dyDescent="0.2">
      <c r="A30" s="246">
        <v>5</v>
      </c>
      <c r="B30" s="247" t="s">
        <v>139</v>
      </c>
      <c r="C30" s="248" t="s">
        <v>140</v>
      </c>
      <c r="D30" s="249" t="s">
        <v>113</v>
      </c>
      <c r="E30" s="250">
        <v>40</v>
      </c>
      <c r="F30" s="250"/>
      <c r="G30" s="251">
        <f>E30*F30</f>
        <v>0</v>
      </c>
      <c r="H30" s="252">
        <v>1.2030000000000001E-2</v>
      </c>
      <c r="I30" s="253">
        <f>E30*H30</f>
        <v>0.48120000000000002</v>
      </c>
      <c r="J30" s="252">
        <v>0</v>
      </c>
      <c r="K30" s="253">
        <f>E30*J30</f>
        <v>0</v>
      </c>
      <c r="O30" s="245">
        <v>2</v>
      </c>
      <c r="AA30" s="218">
        <v>1</v>
      </c>
      <c r="AB30" s="218">
        <v>1</v>
      </c>
      <c r="AC30" s="218">
        <v>1</v>
      </c>
      <c r="AZ30" s="218">
        <v>1</v>
      </c>
      <c r="BA30" s="218">
        <f>IF(AZ30=1,G30,0)</f>
        <v>0</v>
      </c>
      <c r="BB30" s="218">
        <f>IF(AZ30=2,G30,0)</f>
        <v>0</v>
      </c>
      <c r="BC30" s="218">
        <f>IF(AZ30=3,G30,0)</f>
        <v>0</v>
      </c>
      <c r="BD30" s="218">
        <f>IF(AZ30=4,G30,0)</f>
        <v>0</v>
      </c>
      <c r="BE30" s="218">
        <f>IF(AZ30=5,G30,0)</f>
        <v>0</v>
      </c>
      <c r="CA30" s="245">
        <v>1</v>
      </c>
      <c r="CB30" s="245">
        <v>1</v>
      </c>
    </row>
    <row r="31" spans="1:80" x14ac:dyDescent="0.2">
      <c r="A31" s="254"/>
      <c r="B31" s="257"/>
      <c r="C31" s="317" t="s">
        <v>141</v>
      </c>
      <c r="D31" s="318"/>
      <c r="E31" s="258">
        <v>40</v>
      </c>
      <c r="F31" s="259"/>
      <c r="G31" s="260"/>
      <c r="H31" s="261"/>
      <c r="I31" s="255"/>
      <c r="J31" s="262"/>
      <c r="K31" s="255"/>
      <c r="M31" s="256">
        <v>40</v>
      </c>
      <c r="O31" s="245"/>
    </row>
    <row r="32" spans="1:80" x14ac:dyDescent="0.2">
      <c r="A32" s="263"/>
      <c r="B32" s="264" t="s">
        <v>99</v>
      </c>
      <c r="C32" s="265" t="s">
        <v>110</v>
      </c>
      <c r="D32" s="266"/>
      <c r="E32" s="267"/>
      <c r="F32" s="268"/>
      <c r="G32" s="269">
        <f>SUM(G7:G31)</f>
        <v>0</v>
      </c>
      <c r="H32" s="270"/>
      <c r="I32" s="271">
        <f>SUM(I7:I31)</f>
        <v>3.9353309999999992</v>
      </c>
      <c r="J32" s="270"/>
      <c r="K32" s="271">
        <f>SUM(K7:K31)</f>
        <v>0</v>
      </c>
      <c r="O32" s="245">
        <v>4</v>
      </c>
      <c r="BA32" s="272">
        <f>SUM(BA7:BA31)</f>
        <v>0</v>
      </c>
      <c r="BB32" s="272">
        <f>SUM(BB7:BB31)</f>
        <v>0</v>
      </c>
      <c r="BC32" s="272">
        <f>SUM(BC7:BC31)</f>
        <v>0</v>
      </c>
      <c r="BD32" s="272">
        <f>SUM(BD7:BD31)</f>
        <v>0</v>
      </c>
      <c r="BE32" s="272">
        <f>SUM(BE7:BE31)</f>
        <v>0</v>
      </c>
    </row>
    <row r="33" spans="1:80" x14ac:dyDescent="0.2">
      <c r="A33" s="235" t="s">
        <v>96</v>
      </c>
      <c r="B33" s="236" t="s">
        <v>142</v>
      </c>
      <c r="C33" s="237" t="s">
        <v>143</v>
      </c>
      <c r="D33" s="238"/>
      <c r="E33" s="239"/>
      <c r="F33" s="239"/>
      <c r="G33" s="240"/>
      <c r="H33" s="241"/>
      <c r="I33" s="242"/>
      <c r="J33" s="243"/>
      <c r="K33" s="244"/>
      <c r="O33" s="245">
        <v>1</v>
      </c>
    </row>
    <row r="34" spans="1:80" ht="22.5" x14ac:dyDescent="0.2">
      <c r="A34" s="246">
        <v>6</v>
      </c>
      <c r="B34" s="247" t="s">
        <v>145</v>
      </c>
      <c r="C34" s="248" t="s">
        <v>146</v>
      </c>
      <c r="D34" s="249" t="s">
        <v>122</v>
      </c>
      <c r="E34" s="250">
        <v>20.2</v>
      </c>
      <c r="F34" s="250"/>
      <c r="G34" s="251">
        <f>E34*F34</f>
        <v>0</v>
      </c>
      <c r="H34" s="252">
        <v>3.1E-4</v>
      </c>
      <c r="I34" s="253">
        <f>E34*H34</f>
        <v>6.2620000000000002E-3</v>
      </c>
      <c r="J34" s="252">
        <v>0</v>
      </c>
      <c r="K34" s="253">
        <f>E34*J34</f>
        <v>0</v>
      </c>
      <c r="O34" s="245">
        <v>2</v>
      </c>
      <c r="AA34" s="218">
        <v>1</v>
      </c>
      <c r="AB34" s="218">
        <v>1</v>
      </c>
      <c r="AC34" s="218">
        <v>1</v>
      </c>
      <c r="AZ34" s="218">
        <v>1</v>
      </c>
      <c r="BA34" s="218">
        <f>IF(AZ34=1,G34,0)</f>
        <v>0</v>
      </c>
      <c r="BB34" s="218">
        <f>IF(AZ34=2,G34,0)</f>
        <v>0</v>
      </c>
      <c r="BC34" s="218">
        <f>IF(AZ34=3,G34,0)</f>
        <v>0</v>
      </c>
      <c r="BD34" s="218">
        <f>IF(AZ34=4,G34,0)</f>
        <v>0</v>
      </c>
      <c r="BE34" s="218">
        <f>IF(AZ34=5,G34,0)</f>
        <v>0</v>
      </c>
      <c r="CA34" s="245">
        <v>1</v>
      </c>
      <c r="CB34" s="245">
        <v>1</v>
      </c>
    </row>
    <row r="35" spans="1:80" x14ac:dyDescent="0.2">
      <c r="A35" s="254"/>
      <c r="B35" s="257"/>
      <c r="C35" s="317" t="s">
        <v>147</v>
      </c>
      <c r="D35" s="318"/>
      <c r="E35" s="258">
        <v>20.2</v>
      </c>
      <c r="F35" s="259"/>
      <c r="G35" s="260"/>
      <c r="H35" s="261"/>
      <c r="I35" s="255"/>
      <c r="J35" s="262"/>
      <c r="K35" s="255"/>
      <c r="M35" s="256" t="s">
        <v>147</v>
      </c>
      <c r="O35" s="245"/>
    </row>
    <row r="36" spans="1:80" x14ac:dyDescent="0.2">
      <c r="A36" s="246">
        <v>7</v>
      </c>
      <c r="B36" s="247" t="s">
        <v>148</v>
      </c>
      <c r="C36" s="248" t="s">
        <v>149</v>
      </c>
      <c r="D36" s="249" t="s">
        <v>113</v>
      </c>
      <c r="E36" s="250">
        <v>20</v>
      </c>
      <c r="F36" s="250"/>
      <c r="G36" s="251">
        <f>E36*F36</f>
        <v>0</v>
      </c>
      <c r="H36" s="252">
        <v>0</v>
      </c>
      <c r="I36" s="253">
        <f>E36*H36</f>
        <v>0</v>
      </c>
      <c r="J36" s="252"/>
      <c r="K36" s="253">
        <f>E36*J36</f>
        <v>0</v>
      </c>
      <c r="O36" s="245">
        <v>2</v>
      </c>
      <c r="AA36" s="218">
        <v>12</v>
      </c>
      <c r="AB36" s="218">
        <v>0</v>
      </c>
      <c r="AC36" s="218">
        <v>59</v>
      </c>
      <c r="AZ36" s="218">
        <v>1</v>
      </c>
      <c r="BA36" s="218">
        <f>IF(AZ36=1,G36,0)</f>
        <v>0</v>
      </c>
      <c r="BB36" s="218">
        <f>IF(AZ36=2,G36,0)</f>
        <v>0</v>
      </c>
      <c r="BC36" s="218">
        <f>IF(AZ36=3,G36,0)</f>
        <v>0</v>
      </c>
      <c r="BD36" s="218">
        <f>IF(AZ36=4,G36,0)</f>
        <v>0</v>
      </c>
      <c r="BE36" s="218">
        <f>IF(AZ36=5,G36,0)</f>
        <v>0</v>
      </c>
      <c r="CA36" s="245">
        <v>12</v>
      </c>
      <c r="CB36" s="245">
        <v>0</v>
      </c>
    </row>
    <row r="37" spans="1:80" x14ac:dyDescent="0.2">
      <c r="A37" s="254"/>
      <c r="B37" s="257"/>
      <c r="C37" s="317" t="s">
        <v>150</v>
      </c>
      <c r="D37" s="318"/>
      <c r="E37" s="258">
        <v>20</v>
      </c>
      <c r="F37" s="259"/>
      <c r="G37" s="260"/>
      <c r="H37" s="261"/>
      <c r="I37" s="255"/>
      <c r="J37" s="262"/>
      <c r="K37" s="255"/>
      <c r="M37" s="256">
        <v>20</v>
      </c>
      <c r="O37" s="245"/>
    </row>
    <row r="38" spans="1:80" x14ac:dyDescent="0.2">
      <c r="A38" s="263"/>
      <c r="B38" s="264" t="s">
        <v>99</v>
      </c>
      <c r="C38" s="265" t="s">
        <v>144</v>
      </c>
      <c r="D38" s="266"/>
      <c r="E38" s="267"/>
      <c r="F38" s="268"/>
      <c r="G38" s="269">
        <f>SUM(G33:G37)</f>
        <v>0</v>
      </c>
      <c r="H38" s="270"/>
      <c r="I38" s="271">
        <f>SUM(I33:I37)</f>
        <v>6.2620000000000002E-3</v>
      </c>
      <c r="J38" s="270"/>
      <c r="K38" s="271">
        <f>SUM(K33:K37)</f>
        <v>0</v>
      </c>
      <c r="O38" s="245">
        <v>4</v>
      </c>
      <c r="BA38" s="272">
        <f>SUM(BA33:BA37)</f>
        <v>0</v>
      </c>
      <c r="BB38" s="272">
        <f>SUM(BB33:BB37)</f>
        <v>0</v>
      </c>
      <c r="BC38" s="272">
        <f>SUM(BC33:BC37)</f>
        <v>0</v>
      </c>
      <c r="BD38" s="272">
        <f>SUM(BD33:BD37)</f>
        <v>0</v>
      </c>
      <c r="BE38" s="272">
        <f>SUM(BE33:BE37)</f>
        <v>0</v>
      </c>
    </row>
    <row r="39" spans="1:80" x14ac:dyDescent="0.2">
      <c r="A39" s="235" t="s">
        <v>96</v>
      </c>
      <c r="B39" s="236" t="s">
        <v>151</v>
      </c>
      <c r="C39" s="237" t="s">
        <v>152</v>
      </c>
      <c r="D39" s="238"/>
      <c r="E39" s="239"/>
      <c r="F39" s="239"/>
      <c r="G39" s="240"/>
      <c r="H39" s="241"/>
      <c r="I39" s="242"/>
      <c r="J39" s="243"/>
      <c r="K39" s="244"/>
      <c r="O39" s="245">
        <v>1</v>
      </c>
    </row>
    <row r="40" spans="1:80" ht="22.5" x14ac:dyDescent="0.2">
      <c r="A40" s="246">
        <v>8</v>
      </c>
      <c r="B40" s="247" t="s">
        <v>154</v>
      </c>
      <c r="C40" s="248" t="s">
        <v>155</v>
      </c>
      <c r="D40" s="249" t="s">
        <v>122</v>
      </c>
      <c r="E40" s="250">
        <v>82.3</v>
      </c>
      <c r="F40" s="250"/>
      <c r="G40" s="251">
        <f>E40*F40</f>
        <v>0</v>
      </c>
      <c r="H40" s="252">
        <v>6.6499999999999997E-3</v>
      </c>
      <c r="I40" s="253">
        <f>E40*H40</f>
        <v>0.54729499999999998</v>
      </c>
      <c r="J40" s="252">
        <v>0</v>
      </c>
      <c r="K40" s="253">
        <f>E40*J40</f>
        <v>0</v>
      </c>
      <c r="O40" s="245">
        <v>2</v>
      </c>
      <c r="AA40" s="218">
        <v>1</v>
      </c>
      <c r="AB40" s="218">
        <v>1</v>
      </c>
      <c r="AC40" s="218">
        <v>1</v>
      </c>
      <c r="AZ40" s="218">
        <v>1</v>
      </c>
      <c r="BA40" s="218">
        <f>IF(AZ40=1,G40,0)</f>
        <v>0</v>
      </c>
      <c r="BB40" s="218">
        <f>IF(AZ40=2,G40,0)</f>
        <v>0</v>
      </c>
      <c r="BC40" s="218">
        <f>IF(AZ40=3,G40,0)</f>
        <v>0</v>
      </c>
      <c r="BD40" s="218">
        <f>IF(AZ40=4,G40,0)</f>
        <v>0</v>
      </c>
      <c r="BE40" s="218">
        <f>IF(AZ40=5,G40,0)</f>
        <v>0</v>
      </c>
      <c r="CA40" s="245">
        <v>1</v>
      </c>
      <c r="CB40" s="245">
        <v>1</v>
      </c>
    </row>
    <row r="41" spans="1:80" x14ac:dyDescent="0.2">
      <c r="A41" s="254"/>
      <c r="B41" s="257"/>
      <c r="C41" s="317" t="s">
        <v>156</v>
      </c>
      <c r="D41" s="318"/>
      <c r="E41" s="258">
        <v>82.3</v>
      </c>
      <c r="F41" s="259"/>
      <c r="G41" s="260"/>
      <c r="H41" s="261"/>
      <c r="I41" s="255"/>
      <c r="J41" s="262"/>
      <c r="K41" s="255"/>
      <c r="M41" s="256" t="s">
        <v>156</v>
      </c>
      <c r="O41" s="245"/>
    </row>
    <row r="42" spans="1:80" ht="45" x14ac:dyDescent="0.2">
      <c r="A42" s="246">
        <v>9</v>
      </c>
      <c r="B42" s="247" t="s">
        <v>157</v>
      </c>
      <c r="C42" s="248" t="s">
        <v>475</v>
      </c>
      <c r="D42" s="249" t="s">
        <v>122</v>
      </c>
      <c r="E42" s="250">
        <v>19.899999999999999</v>
      </c>
      <c r="F42" s="250"/>
      <c r="G42" s="251">
        <f>E42*F42</f>
        <v>0</v>
      </c>
      <c r="H42" s="252">
        <v>3.3E-3</v>
      </c>
      <c r="I42" s="253">
        <f>E42*H42</f>
        <v>6.5669999999999992E-2</v>
      </c>
      <c r="J42" s="252"/>
      <c r="K42" s="253">
        <f>E42*J42</f>
        <v>0</v>
      </c>
      <c r="O42" s="245">
        <v>2</v>
      </c>
      <c r="AA42" s="218">
        <v>3</v>
      </c>
      <c r="AB42" s="218">
        <v>1</v>
      </c>
      <c r="AC42" s="218">
        <v>61187549</v>
      </c>
      <c r="AZ42" s="218">
        <v>1</v>
      </c>
      <c r="BA42" s="218">
        <f>IF(AZ42=1,G42,0)</f>
        <v>0</v>
      </c>
      <c r="BB42" s="218">
        <f>IF(AZ42=2,G42,0)</f>
        <v>0</v>
      </c>
      <c r="BC42" s="218">
        <f>IF(AZ42=3,G42,0)</f>
        <v>0</v>
      </c>
      <c r="BD42" s="218">
        <f>IF(AZ42=4,G42,0)</f>
        <v>0</v>
      </c>
      <c r="BE42" s="218">
        <f>IF(AZ42=5,G42,0)</f>
        <v>0</v>
      </c>
      <c r="CA42" s="245">
        <v>3</v>
      </c>
      <c r="CB42" s="245">
        <v>1</v>
      </c>
    </row>
    <row r="43" spans="1:80" x14ac:dyDescent="0.2">
      <c r="A43" s="254"/>
      <c r="B43" s="257"/>
      <c r="C43" s="317" t="s">
        <v>158</v>
      </c>
      <c r="D43" s="318"/>
      <c r="E43" s="258">
        <v>19.899999999999999</v>
      </c>
      <c r="F43" s="259"/>
      <c r="G43" s="260"/>
      <c r="H43" s="261"/>
      <c r="I43" s="255"/>
      <c r="J43" s="262"/>
      <c r="K43" s="255"/>
      <c r="M43" s="256" t="s">
        <v>158</v>
      </c>
      <c r="O43" s="245"/>
    </row>
    <row r="44" spans="1:80" ht="45" x14ac:dyDescent="0.2">
      <c r="A44" s="246">
        <v>10</v>
      </c>
      <c r="B44" s="247" t="s">
        <v>159</v>
      </c>
      <c r="C44" s="248" t="s">
        <v>476</v>
      </c>
      <c r="D44" s="249" t="s">
        <v>122</v>
      </c>
      <c r="E44" s="250">
        <v>62.4</v>
      </c>
      <c r="F44" s="250"/>
      <c r="G44" s="251">
        <f>E44*F44</f>
        <v>0</v>
      </c>
      <c r="H44" s="252">
        <v>3.3E-3</v>
      </c>
      <c r="I44" s="253">
        <f>E44*H44</f>
        <v>0.20591999999999999</v>
      </c>
      <c r="J44" s="252"/>
      <c r="K44" s="253">
        <f>E44*J44</f>
        <v>0</v>
      </c>
      <c r="O44" s="245">
        <v>2</v>
      </c>
      <c r="AA44" s="218">
        <v>3</v>
      </c>
      <c r="AB44" s="218">
        <v>1</v>
      </c>
      <c r="AC44" s="218">
        <v>61187550</v>
      </c>
      <c r="AZ44" s="218">
        <v>1</v>
      </c>
      <c r="BA44" s="218">
        <f>IF(AZ44=1,G44,0)</f>
        <v>0</v>
      </c>
      <c r="BB44" s="218">
        <f>IF(AZ44=2,G44,0)</f>
        <v>0</v>
      </c>
      <c r="BC44" s="218">
        <f>IF(AZ44=3,G44,0)</f>
        <v>0</v>
      </c>
      <c r="BD44" s="218">
        <f>IF(AZ44=4,G44,0)</f>
        <v>0</v>
      </c>
      <c r="BE44" s="218">
        <f>IF(AZ44=5,G44,0)</f>
        <v>0</v>
      </c>
      <c r="CA44" s="245">
        <v>3</v>
      </c>
      <c r="CB44" s="245">
        <v>1</v>
      </c>
    </row>
    <row r="45" spans="1:80" x14ac:dyDescent="0.2">
      <c r="A45" s="254"/>
      <c r="B45" s="257"/>
      <c r="C45" s="317" t="s">
        <v>160</v>
      </c>
      <c r="D45" s="318"/>
      <c r="E45" s="258">
        <v>32.4</v>
      </c>
      <c r="F45" s="259"/>
      <c r="G45" s="260"/>
      <c r="H45" s="261"/>
      <c r="I45" s="255"/>
      <c r="J45" s="262"/>
      <c r="K45" s="255"/>
      <c r="M45" s="256" t="s">
        <v>160</v>
      </c>
      <c r="O45" s="245"/>
    </row>
    <row r="46" spans="1:80" x14ac:dyDescent="0.2">
      <c r="A46" s="254"/>
      <c r="B46" s="257"/>
      <c r="C46" s="317" t="s">
        <v>161</v>
      </c>
      <c r="D46" s="318"/>
      <c r="E46" s="258">
        <v>30</v>
      </c>
      <c r="F46" s="259"/>
      <c r="G46" s="260"/>
      <c r="H46" s="261"/>
      <c r="I46" s="255"/>
      <c r="J46" s="262"/>
      <c r="K46" s="255"/>
      <c r="M46" s="256" t="s">
        <v>161</v>
      </c>
      <c r="O46" s="245"/>
    </row>
    <row r="47" spans="1:80" x14ac:dyDescent="0.2">
      <c r="A47" s="263"/>
      <c r="B47" s="264" t="s">
        <v>99</v>
      </c>
      <c r="C47" s="265" t="s">
        <v>153</v>
      </c>
      <c r="D47" s="266"/>
      <c r="E47" s="267"/>
      <c r="F47" s="268"/>
      <c r="G47" s="269">
        <f>SUM(G39:G46)</f>
        <v>0</v>
      </c>
      <c r="H47" s="270"/>
      <c r="I47" s="271">
        <f>SUM(I39:I46)</f>
        <v>0.81888499999999997</v>
      </c>
      <c r="J47" s="270"/>
      <c r="K47" s="271">
        <f>SUM(K39:K46)</f>
        <v>0</v>
      </c>
      <c r="O47" s="245">
        <v>4</v>
      </c>
      <c r="BA47" s="272">
        <f>SUM(BA39:BA46)</f>
        <v>0</v>
      </c>
      <c r="BB47" s="272">
        <f>SUM(BB39:BB46)</f>
        <v>0</v>
      </c>
      <c r="BC47" s="272">
        <f>SUM(BC39:BC46)</f>
        <v>0</v>
      </c>
      <c r="BD47" s="272">
        <f>SUM(BD39:BD46)</f>
        <v>0</v>
      </c>
      <c r="BE47" s="272">
        <f>SUM(BE39:BE46)</f>
        <v>0</v>
      </c>
    </row>
    <row r="48" spans="1:80" x14ac:dyDescent="0.2">
      <c r="A48" s="235" t="s">
        <v>96</v>
      </c>
      <c r="B48" s="236" t="s">
        <v>162</v>
      </c>
      <c r="C48" s="237" t="s">
        <v>163</v>
      </c>
      <c r="D48" s="238"/>
      <c r="E48" s="239"/>
      <c r="F48" s="239"/>
      <c r="G48" s="240"/>
      <c r="H48" s="241"/>
      <c r="I48" s="242"/>
      <c r="J48" s="243"/>
      <c r="K48" s="244"/>
      <c r="O48" s="245">
        <v>1</v>
      </c>
    </row>
    <row r="49" spans="1:80" x14ac:dyDescent="0.2">
      <c r="A49" s="246">
        <v>11</v>
      </c>
      <c r="B49" s="247" t="s">
        <v>165</v>
      </c>
      <c r="C49" s="248" t="s">
        <v>166</v>
      </c>
      <c r="D49" s="249" t="s">
        <v>113</v>
      </c>
      <c r="E49" s="250">
        <v>32</v>
      </c>
      <c r="F49" s="250"/>
      <c r="G49" s="251">
        <f>E49*F49</f>
        <v>0</v>
      </c>
      <c r="H49" s="252">
        <v>1.8380000000000001E-2</v>
      </c>
      <c r="I49" s="253">
        <f>E49*H49</f>
        <v>0.58816000000000002</v>
      </c>
      <c r="J49" s="252">
        <v>0</v>
      </c>
      <c r="K49" s="253">
        <f>E49*J49</f>
        <v>0</v>
      </c>
      <c r="O49" s="245">
        <v>2</v>
      </c>
      <c r="AA49" s="218">
        <v>1</v>
      </c>
      <c r="AB49" s="218">
        <v>1</v>
      </c>
      <c r="AC49" s="218">
        <v>1</v>
      </c>
      <c r="AZ49" s="218">
        <v>1</v>
      </c>
      <c r="BA49" s="218">
        <f>IF(AZ49=1,G49,0)</f>
        <v>0</v>
      </c>
      <c r="BB49" s="218">
        <f>IF(AZ49=2,G49,0)</f>
        <v>0</v>
      </c>
      <c r="BC49" s="218">
        <f>IF(AZ49=3,G49,0)</f>
        <v>0</v>
      </c>
      <c r="BD49" s="218">
        <f>IF(AZ49=4,G49,0)</f>
        <v>0</v>
      </c>
      <c r="BE49" s="218">
        <f>IF(AZ49=5,G49,0)</f>
        <v>0</v>
      </c>
      <c r="CA49" s="245">
        <v>1</v>
      </c>
      <c r="CB49" s="245">
        <v>1</v>
      </c>
    </row>
    <row r="50" spans="1:80" x14ac:dyDescent="0.2">
      <c r="A50" s="254"/>
      <c r="B50" s="257"/>
      <c r="C50" s="317" t="s">
        <v>167</v>
      </c>
      <c r="D50" s="318"/>
      <c r="E50" s="258">
        <v>32</v>
      </c>
      <c r="F50" s="259"/>
      <c r="G50" s="260"/>
      <c r="H50" s="261"/>
      <c r="I50" s="255"/>
      <c r="J50" s="262"/>
      <c r="K50" s="255"/>
      <c r="M50" s="256" t="s">
        <v>167</v>
      </c>
      <c r="O50" s="245"/>
    </row>
    <row r="51" spans="1:80" x14ac:dyDescent="0.2">
      <c r="A51" s="246">
        <v>12</v>
      </c>
      <c r="B51" s="247" t="s">
        <v>168</v>
      </c>
      <c r="C51" s="248" t="s">
        <v>169</v>
      </c>
      <c r="D51" s="249" t="s">
        <v>113</v>
      </c>
      <c r="E51" s="250">
        <v>32</v>
      </c>
      <c r="F51" s="250"/>
      <c r="G51" s="251">
        <f>E51*F51</f>
        <v>0</v>
      </c>
      <c r="H51" s="252">
        <v>9.7000000000000005E-4</v>
      </c>
      <c r="I51" s="253">
        <f>E51*H51</f>
        <v>3.1040000000000002E-2</v>
      </c>
      <c r="J51" s="252">
        <v>0</v>
      </c>
      <c r="K51" s="253">
        <f>E51*J51</f>
        <v>0</v>
      </c>
      <c r="O51" s="245">
        <v>2</v>
      </c>
      <c r="AA51" s="218">
        <v>1</v>
      </c>
      <c r="AB51" s="218">
        <v>1</v>
      </c>
      <c r="AC51" s="218">
        <v>1</v>
      </c>
      <c r="AZ51" s="218">
        <v>1</v>
      </c>
      <c r="BA51" s="218">
        <f>IF(AZ51=1,G51,0)</f>
        <v>0</v>
      </c>
      <c r="BB51" s="218">
        <f>IF(AZ51=2,G51,0)</f>
        <v>0</v>
      </c>
      <c r="BC51" s="218">
        <f>IF(AZ51=3,G51,0)</f>
        <v>0</v>
      </c>
      <c r="BD51" s="218">
        <f>IF(AZ51=4,G51,0)</f>
        <v>0</v>
      </c>
      <c r="BE51" s="218">
        <f>IF(AZ51=5,G51,0)</f>
        <v>0</v>
      </c>
      <c r="CA51" s="245">
        <v>1</v>
      </c>
      <c r="CB51" s="245">
        <v>1</v>
      </c>
    </row>
    <row r="52" spans="1:80" x14ac:dyDescent="0.2">
      <c r="A52" s="254"/>
      <c r="B52" s="257"/>
      <c r="C52" s="317" t="s">
        <v>170</v>
      </c>
      <c r="D52" s="318"/>
      <c r="E52" s="258">
        <v>32</v>
      </c>
      <c r="F52" s="259"/>
      <c r="G52" s="260"/>
      <c r="H52" s="261"/>
      <c r="I52" s="255"/>
      <c r="J52" s="262"/>
      <c r="K52" s="255"/>
      <c r="M52" s="256">
        <v>32</v>
      </c>
      <c r="O52" s="245"/>
    </row>
    <row r="53" spans="1:80" x14ac:dyDescent="0.2">
      <c r="A53" s="246">
        <v>13</v>
      </c>
      <c r="B53" s="247" t="s">
        <v>171</v>
      </c>
      <c r="C53" s="248" t="s">
        <v>172</v>
      </c>
      <c r="D53" s="249" t="s">
        <v>113</v>
      </c>
      <c r="E53" s="250">
        <v>32</v>
      </c>
      <c r="F53" s="250"/>
      <c r="G53" s="251">
        <f>E53*F53</f>
        <v>0</v>
      </c>
      <c r="H53" s="252">
        <v>0</v>
      </c>
      <c r="I53" s="253">
        <f>E53*H53</f>
        <v>0</v>
      </c>
      <c r="J53" s="252">
        <v>0</v>
      </c>
      <c r="K53" s="253">
        <f>E53*J53</f>
        <v>0</v>
      </c>
      <c r="O53" s="245">
        <v>2</v>
      </c>
      <c r="AA53" s="218">
        <v>1</v>
      </c>
      <c r="AB53" s="218">
        <v>1</v>
      </c>
      <c r="AC53" s="218">
        <v>1</v>
      </c>
      <c r="AZ53" s="218">
        <v>1</v>
      </c>
      <c r="BA53" s="218">
        <f>IF(AZ53=1,G53,0)</f>
        <v>0</v>
      </c>
      <c r="BB53" s="218">
        <f>IF(AZ53=2,G53,0)</f>
        <v>0</v>
      </c>
      <c r="BC53" s="218">
        <f>IF(AZ53=3,G53,0)</f>
        <v>0</v>
      </c>
      <c r="BD53" s="218">
        <f>IF(AZ53=4,G53,0)</f>
        <v>0</v>
      </c>
      <c r="BE53" s="218">
        <f>IF(AZ53=5,G53,0)</f>
        <v>0</v>
      </c>
      <c r="CA53" s="245">
        <v>1</v>
      </c>
      <c r="CB53" s="245">
        <v>1</v>
      </c>
    </row>
    <row r="54" spans="1:80" x14ac:dyDescent="0.2">
      <c r="A54" s="254"/>
      <c r="B54" s="257"/>
      <c r="C54" s="317" t="s">
        <v>170</v>
      </c>
      <c r="D54" s="318"/>
      <c r="E54" s="258">
        <v>32</v>
      </c>
      <c r="F54" s="259"/>
      <c r="G54" s="260"/>
      <c r="H54" s="261"/>
      <c r="I54" s="255"/>
      <c r="J54" s="262"/>
      <c r="K54" s="255"/>
      <c r="M54" s="256">
        <v>32</v>
      </c>
      <c r="O54" s="245"/>
    </row>
    <row r="55" spans="1:80" x14ac:dyDescent="0.2">
      <c r="A55" s="246">
        <v>14</v>
      </c>
      <c r="B55" s="247" t="s">
        <v>173</v>
      </c>
      <c r="C55" s="248" t="s">
        <v>174</v>
      </c>
      <c r="D55" s="249" t="s">
        <v>113</v>
      </c>
      <c r="E55" s="250">
        <v>32</v>
      </c>
      <c r="F55" s="250"/>
      <c r="G55" s="251">
        <f>E55*F55</f>
        <v>0</v>
      </c>
      <c r="H55" s="252">
        <v>0</v>
      </c>
      <c r="I55" s="253">
        <f>E55*H55</f>
        <v>0</v>
      </c>
      <c r="J55" s="252">
        <v>0</v>
      </c>
      <c r="K55" s="253">
        <f>E55*J55</f>
        <v>0</v>
      </c>
      <c r="O55" s="245">
        <v>2</v>
      </c>
      <c r="AA55" s="218">
        <v>1</v>
      </c>
      <c r="AB55" s="218">
        <v>1</v>
      </c>
      <c r="AC55" s="218">
        <v>1</v>
      </c>
      <c r="AZ55" s="218">
        <v>1</v>
      </c>
      <c r="BA55" s="218">
        <f>IF(AZ55=1,G55,0)</f>
        <v>0</v>
      </c>
      <c r="BB55" s="218">
        <f>IF(AZ55=2,G55,0)</f>
        <v>0</v>
      </c>
      <c r="BC55" s="218">
        <f>IF(AZ55=3,G55,0)</f>
        <v>0</v>
      </c>
      <c r="BD55" s="218">
        <f>IF(AZ55=4,G55,0)</f>
        <v>0</v>
      </c>
      <c r="BE55" s="218">
        <f>IF(AZ55=5,G55,0)</f>
        <v>0</v>
      </c>
      <c r="CA55" s="245">
        <v>1</v>
      </c>
      <c r="CB55" s="245">
        <v>1</v>
      </c>
    </row>
    <row r="56" spans="1:80" x14ac:dyDescent="0.2">
      <c r="A56" s="254"/>
      <c r="B56" s="257"/>
      <c r="C56" s="317" t="s">
        <v>170</v>
      </c>
      <c r="D56" s="318"/>
      <c r="E56" s="258">
        <v>32</v>
      </c>
      <c r="F56" s="259"/>
      <c r="G56" s="260"/>
      <c r="H56" s="261"/>
      <c r="I56" s="255"/>
      <c r="J56" s="262"/>
      <c r="K56" s="255"/>
      <c r="M56" s="256">
        <v>32</v>
      </c>
      <c r="O56" s="245"/>
    </row>
    <row r="57" spans="1:80" x14ac:dyDescent="0.2">
      <c r="A57" s="246">
        <v>15</v>
      </c>
      <c r="B57" s="247" t="s">
        <v>175</v>
      </c>
      <c r="C57" s="248" t="s">
        <v>176</v>
      </c>
      <c r="D57" s="249" t="s">
        <v>113</v>
      </c>
      <c r="E57" s="250">
        <v>32</v>
      </c>
      <c r="F57" s="250"/>
      <c r="G57" s="251">
        <f>E57*F57</f>
        <v>0</v>
      </c>
      <c r="H57" s="252">
        <v>0</v>
      </c>
      <c r="I57" s="253">
        <f>E57*H57</f>
        <v>0</v>
      </c>
      <c r="J57" s="252">
        <v>0</v>
      </c>
      <c r="K57" s="253">
        <f>E57*J57</f>
        <v>0</v>
      </c>
      <c r="O57" s="245">
        <v>2</v>
      </c>
      <c r="AA57" s="218">
        <v>1</v>
      </c>
      <c r="AB57" s="218">
        <v>1</v>
      </c>
      <c r="AC57" s="218">
        <v>1</v>
      </c>
      <c r="AZ57" s="218">
        <v>1</v>
      </c>
      <c r="BA57" s="218">
        <f>IF(AZ57=1,G57,0)</f>
        <v>0</v>
      </c>
      <c r="BB57" s="218">
        <f>IF(AZ57=2,G57,0)</f>
        <v>0</v>
      </c>
      <c r="BC57" s="218">
        <f>IF(AZ57=3,G57,0)</f>
        <v>0</v>
      </c>
      <c r="BD57" s="218">
        <f>IF(AZ57=4,G57,0)</f>
        <v>0</v>
      </c>
      <c r="BE57" s="218">
        <f>IF(AZ57=5,G57,0)</f>
        <v>0</v>
      </c>
      <c r="CA57" s="245">
        <v>1</v>
      </c>
      <c r="CB57" s="245">
        <v>1</v>
      </c>
    </row>
    <row r="58" spans="1:80" x14ac:dyDescent="0.2">
      <c r="A58" s="254"/>
      <c r="B58" s="257"/>
      <c r="C58" s="317" t="s">
        <v>170</v>
      </c>
      <c r="D58" s="318"/>
      <c r="E58" s="258">
        <v>32</v>
      </c>
      <c r="F58" s="259"/>
      <c r="G58" s="260"/>
      <c r="H58" s="261"/>
      <c r="I58" s="255"/>
      <c r="J58" s="262"/>
      <c r="K58" s="255"/>
      <c r="M58" s="256">
        <v>32</v>
      </c>
      <c r="O58" s="245"/>
    </row>
    <row r="59" spans="1:80" x14ac:dyDescent="0.2">
      <c r="A59" s="246">
        <v>16</v>
      </c>
      <c r="B59" s="247" t="s">
        <v>177</v>
      </c>
      <c r="C59" s="248" t="s">
        <v>178</v>
      </c>
      <c r="D59" s="249" t="s">
        <v>113</v>
      </c>
      <c r="E59" s="250">
        <v>32</v>
      </c>
      <c r="F59" s="250"/>
      <c r="G59" s="251">
        <f>E59*F59</f>
        <v>0</v>
      </c>
      <c r="H59" s="252">
        <v>0</v>
      </c>
      <c r="I59" s="253">
        <f>E59*H59</f>
        <v>0</v>
      </c>
      <c r="J59" s="252">
        <v>0</v>
      </c>
      <c r="K59" s="253">
        <f>E59*J59</f>
        <v>0</v>
      </c>
      <c r="O59" s="245">
        <v>2</v>
      </c>
      <c r="AA59" s="218">
        <v>1</v>
      </c>
      <c r="AB59" s="218">
        <v>1</v>
      </c>
      <c r="AC59" s="218">
        <v>1</v>
      </c>
      <c r="AZ59" s="218">
        <v>1</v>
      </c>
      <c r="BA59" s="218">
        <f>IF(AZ59=1,G59,0)</f>
        <v>0</v>
      </c>
      <c r="BB59" s="218">
        <f>IF(AZ59=2,G59,0)</f>
        <v>0</v>
      </c>
      <c r="BC59" s="218">
        <f>IF(AZ59=3,G59,0)</f>
        <v>0</v>
      </c>
      <c r="BD59" s="218">
        <f>IF(AZ59=4,G59,0)</f>
        <v>0</v>
      </c>
      <c r="BE59" s="218">
        <f>IF(AZ59=5,G59,0)</f>
        <v>0</v>
      </c>
      <c r="CA59" s="245">
        <v>1</v>
      </c>
      <c r="CB59" s="245">
        <v>1</v>
      </c>
    </row>
    <row r="60" spans="1:80" x14ac:dyDescent="0.2">
      <c r="A60" s="254"/>
      <c r="B60" s="257"/>
      <c r="C60" s="317" t="s">
        <v>170</v>
      </c>
      <c r="D60" s="318"/>
      <c r="E60" s="258">
        <v>32</v>
      </c>
      <c r="F60" s="259"/>
      <c r="G60" s="260"/>
      <c r="H60" s="261"/>
      <c r="I60" s="255"/>
      <c r="J60" s="262"/>
      <c r="K60" s="255"/>
      <c r="M60" s="256">
        <v>32</v>
      </c>
      <c r="O60" s="245"/>
    </row>
    <row r="61" spans="1:80" x14ac:dyDescent="0.2">
      <c r="A61" s="246">
        <v>17</v>
      </c>
      <c r="B61" s="247" t="s">
        <v>179</v>
      </c>
      <c r="C61" s="248" t="s">
        <v>180</v>
      </c>
      <c r="D61" s="249" t="s">
        <v>113</v>
      </c>
      <c r="E61" s="250">
        <v>39.6</v>
      </c>
      <c r="F61" s="250"/>
      <c r="G61" s="251">
        <f>E61*F61</f>
        <v>0</v>
      </c>
      <c r="H61" s="252">
        <v>1.2099999999999999E-3</v>
      </c>
      <c r="I61" s="253">
        <f>E61*H61</f>
        <v>4.7916E-2</v>
      </c>
      <c r="J61" s="252">
        <v>0</v>
      </c>
      <c r="K61" s="253">
        <f>E61*J61</f>
        <v>0</v>
      </c>
      <c r="O61" s="245">
        <v>2</v>
      </c>
      <c r="AA61" s="218">
        <v>1</v>
      </c>
      <c r="AB61" s="218">
        <v>1</v>
      </c>
      <c r="AC61" s="218">
        <v>1</v>
      </c>
      <c r="AZ61" s="218">
        <v>1</v>
      </c>
      <c r="BA61" s="218">
        <f>IF(AZ61=1,G61,0)</f>
        <v>0</v>
      </c>
      <c r="BB61" s="218">
        <f>IF(AZ61=2,G61,0)</f>
        <v>0</v>
      </c>
      <c r="BC61" s="218">
        <f>IF(AZ61=3,G61,0)</f>
        <v>0</v>
      </c>
      <c r="BD61" s="218">
        <f>IF(AZ61=4,G61,0)</f>
        <v>0</v>
      </c>
      <c r="BE61" s="218">
        <f>IF(AZ61=5,G61,0)</f>
        <v>0</v>
      </c>
      <c r="CA61" s="245">
        <v>1</v>
      </c>
      <c r="CB61" s="245">
        <v>1</v>
      </c>
    </row>
    <row r="62" spans="1:80" x14ac:dyDescent="0.2">
      <c r="A62" s="254"/>
      <c r="B62" s="257"/>
      <c r="C62" s="317" t="s">
        <v>181</v>
      </c>
      <c r="D62" s="318"/>
      <c r="E62" s="258">
        <v>39.6</v>
      </c>
      <c r="F62" s="259"/>
      <c r="G62" s="260"/>
      <c r="H62" s="261"/>
      <c r="I62" s="255"/>
      <c r="J62" s="262"/>
      <c r="K62" s="255"/>
      <c r="M62" s="256" t="s">
        <v>181</v>
      </c>
      <c r="O62" s="245"/>
    </row>
    <row r="63" spans="1:80" x14ac:dyDescent="0.2">
      <c r="A63" s="246">
        <v>18</v>
      </c>
      <c r="B63" s="247" t="s">
        <v>182</v>
      </c>
      <c r="C63" s="248" t="s">
        <v>183</v>
      </c>
      <c r="D63" s="249" t="s">
        <v>113</v>
      </c>
      <c r="E63" s="250">
        <v>106.8</v>
      </c>
      <c r="F63" s="250"/>
      <c r="G63" s="251">
        <f>E63*F63</f>
        <v>0</v>
      </c>
      <c r="H63" s="252">
        <v>1.58E-3</v>
      </c>
      <c r="I63" s="253">
        <f>E63*H63</f>
        <v>0.16874400000000001</v>
      </c>
      <c r="J63" s="252">
        <v>0</v>
      </c>
      <c r="K63" s="253">
        <f>E63*J63</f>
        <v>0</v>
      </c>
      <c r="O63" s="245">
        <v>2</v>
      </c>
      <c r="AA63" s="218">
        <v>1</v>
      </c>
      <c r="AB63" s="218">
        <v>1</v>
      </c>
      <c r="AC63" s="218">
        <v>1</v>
      </c>
      <c r="AZ63" s="218">
        <v>1</v>
      </c>
      <c r="BA63" s="218">
        <f>IF(AZ63=1,G63,0)</f>
        <v>0</v>
      </c>
      <c r="BB63" s="218">
        <f>IF(AZ63=2,G63,0)</f>
        <v>0</v>
      </c>
      <c r="BC63" s="218">
        <f>IF(AZ63=3,G63,0)</f>
        <v>0</v>
      </c>
      <c r="BD63" s="218">
        <f>IF(AZ63=4,G63,0)</f>
        <v>0</v>
      </c>
      <c r="BE63" s="218">
        <f>IF(AZ63=5,G63,0)</f>
        <v>0</v>
      </c>
      <c r="CA63" s="245">
        <v>1</v>
      </c>
      <c r="CB63" s="245">
        <v>1</v>
      </c>
    </row>
    <row r="64" spans="1:80" x14ac:dyDescent="0.2">
      <c r="A64" s="254"/>
      <c r="B64" s="257"/>
      <c r="C64" s="317" t="s">
        <v>184</v>
      </c>
      <c r="D64" s="318"/>
      <c r="E64" s="258">
        <v>55.2</v>
      </c>
      <c r="F64" s="259"/>
      <c r="G64" s="260"/>
      <c r="H64" s="261"/>
      <c r="I64" s="255"/>
      <c r="J64" s="262"/>
      <c r="K64" s="255"/>
      <c r="M64" s="256" t="s">
        <v>184</v>
      </c>
      <c r="O64" s="245"/>
    </row>
    <row r="65" spans="1:80" x14ac:dyDescent="0.2">
      <c r="A65" s="254"/>
      <c r="B65" s="257"/>
      <c r="C65" s="317" t="s">
        <v>185</v>
      </c>
      <c r="D65" s="318"/>
      <c r="E65" s="258">
        <v>51.6</v>
      </c>
      <c r="F65" s="259"/>
      <c r="G65" s="260"/>
      <c r="H65" s="261"/>
      <c r="I65" s="255"/>
      <c r="J65" s="262"/>
      <c r="K65" s="255"/>
      <c r="M65" s="256" t="s">
        <v>185</v>
      </c>
      <c r="O65" s="245"/>
    </row>
    <row r="66" spans="1:80" x14ac:dyDescent="0.2">
      <c r="A66" s="263"/>
      <c r="B66" s="264" t="s">
        <v>99</v>
      </c>
      <c r="C66" s="265" t="s">
        <v>164</v>
      </c>
      <c r="D66" s="266"/>
      <c r="E66" s="267"/>
      <c r="F66" s="268"/>
      <c r="G66" s="269">
        <f>SUM(G48:G65)</f>
        <v>0</v>
      </c>
      <c r="H66" s="270"/>
      <c r="I66" s="271">
        <f>SUM(I48:I65)</f>
        <v>0.83585999999999994</v>
      </c>
      <c r="J66" s="270"/>
      <c r="K66" s="271">
        <f>SUM(K48:K65)</f>
        <v>0</v>
      </c>
      <c r="O66" s="245">
        <v>4</v>
      </c>
      <c r="BA66" s="272">
        <f>SUM(BA48:BA65)</f>
        <v>0</v>
      </c>
      <c r="BB66" s="272">
        <f>SUM(BB48:BB65)</f>
        <v>0</v>
      </c>
      <c r="BC66" s="272">
        <f>SUM(BC48:BC65)</f>
        <v>0</v>
      </c>
      <c r="BD66" s="272">
        <f>SUM(BD48:BD65)</f>
        <v>0</v>
      </c>
      <c r="BE66" s="272">
        <f>SUM(BE48:BE65)</f>
        <v>0</v>
      </c>
    </row>
    <row r="67" spans="1:80" x14ac:dyDescent="0.2">
      <c r="A67" s="235" t="s">
        <v>96</v>
      </c>
      <c r="B67" s="236" t="s">
        <v>186</v>
      </c>
      <c r="C67" s="237" t="s">
        <v>187</v>
      </c>
      <c r="D67" s="238"/>
      <c r="E67" s="239"/>
      <c r="F67" s="239"/>
      <c r="G67" s="240"/>
      <c r="H67" s="241"/>
      <c r="I67" s="242"/>
      <c r="J67" s="243"/>
      <c r="K67" s="244"/>
      <c r="O67" s="245">
        <v>1</v>
      </c>
    </row>
    <row r="68" spans="1:80" x14ac:dyDescent="0.2">
      <c r="A68" s="246">
        <v>19</v>
      </c>
      <c r="B68" s="247" t="s">
        <v>189</v>
      </c>
      <c r="C68" s="248" t="s">
        <v>190</v>
      </c>
      <c r="D68" s="249" t="s">
        <v>191</v>
      </c>
      <c r="E68" s="250">
        <v>50</v>
      </c>
      <c r="F68" s="250"/>
      <c r="G68" s="251">
        <f>E68*F68</f>
        <v>0</v>
      </c>
      <c r="H68" s="252">
        <v>0</v>
      </c>
      <c r="I68" s="253">
        <f>E68*H68</f>
        <v>0</v>
      </c>
      <c r="J68" s="252">
        <v>0</v>
      </c>
      <c r="K68" s="253">
        <f>E68*J68</f>
        <v>0</v>
      </c>
      <c r="O68" s="245">
        <v>2</v>
      </c>
      <c r="AA68" s="218">
        <v>1</v>
      </c>
      <c r="AB68" s="218">
        <v>1</v>
      </c>
      <c r="AC68" s="218">
        <v>1</v>
      </c>
      <c r="AZ68" s="218">
        <v>1</v>
      </c>
      <c r="BA68" s="218">
        <f>IF(AZ68=1,G68,0)</f>
        <v>0</v>
      </c>
      <c r="BB68" s="218">
        <f>IF(AZ68=2,G68,0)</f>
        <v>0</v>
      </c>
      <c r="BC68" s="218">
        <f>IF(AZ68=3,G68,0)</f>
        <v>0</v>
      </c>
      <c r="BD68" s="218">
        <f>IF(AZ68=4,G68,0)</f>
        <v>0</v>
      </c>
      <c r="BE68" s="218">
        <f>IF(AZ68=5,G68,0)</f>
        <v>0</v>
      </c>
      <c r="CA68" s="245">
        <v>1</v>
      </c>
      <c r="CB68" s="245">
        <v>1</v>
      </c>
    </row>
    <row r="69" spans="1:80" x14ac:dyDescent="0.2">
      <c r="A69" s="254"/>
      <c r="B69" s="257"/>
      <c r="C69" s="317" t="s">
        <v>192</v>
      </c>
      <c r="D69" s="318"/>
      <c r="E69" s="258">
        <v>50</v>
      </c>
      <c r="F69" s="259"/>
      <c r="G69" s="260"/>
      <c r="H69" s="261"/>
      <c r="I69" s="255"/>
      <c r="J69" s="262"/>
      <c r="K69" s="255"/>
      <c r="M69" s="256">
        <v>50</v>
      </c>
      <c r="O69" s="245"/>
    </row>
    <row r="70" spans="1:80" x14ac:dyDescent="0.2">
      <c r="A70" s="246">
        <v>20</v>
      </c>
      <c r="B70" s="247" t="s">
        <v>193</v>
      </c>
      <c r="C70" s="248" t="s">
        <v>194</v>
      </c>
      <c r="D70" s="249" t="s">
        <v>113</v>
      </c>
      <c r="E70" s="250">
        <v>302</v>
      </c>
      <c r="F70" s="250"/>
      <c r="G70" s="251">
        <f>E70*F70</f>
        <v>0</v>
      </c>
      <c r="H70" s="252">
        <v>4.0000000000000003E-5</v>
      </c>
      <c r="I70" s="253">
        <f>E70*H70</f>
        <v>1.208E-2</v>
      </c>
      <c r="J70" s="252">
        <v>0</v>
      </c>
      <c r="K70" s="253">
        <f>E70*J70</f>
        <v>0</v>
      </c>
      <c r="O70" s="245">
        <v>2</v>
      </c>
      <c r="AA70" s="218">
        <v>1</v>
      </c>
      <c r="AB70" s="218">
        <v>1</v>
      </c>
      <c r="AC70" s="218">
        <v>1</v>
      </c>
      <c r="AZ70" s="218">
        <v>1</v>
      </c>
      <c r="BA70" s="218">
        <f>IF(AZ70=1,G70,0)</f>
        <v>0</v>
      </c>
      <c r="BB70" s="218">
        <f>IF(AZ70=2,G70,0)</f>
        <v>0</v>
      </c>
      <c r="BC70" s="218">
        <f>IF(AZ70=3,G70,0)</f>
        <v>0</v>
      </c>
      <c r="BD70" s="218">
        <f>IF(AZ70=4,G70,0)</f>
        <v>0</v>
      </c>
      <c r="BE70" s="218">
        <f>IF(AZ70=5,G70,0)</f>
        <v>0</v>
      </c>
      <c r="CA70" s="245">
        <v>1</v>
      </c>
      <c r="CB70" s="245">
        <v>1</v>
      </c>
    </row>
    <row r="71" spans="1:80" x14ac:dyDescent="0.2">
      <c r="A71" s="254"/>
      <c r="B71" s="257"/>
      <c r="C71" s="317" t="s">
        <v>195</v>
      </c>
      <c r="D71" s="318"/>
      <c r="E71" s="258">
        <v>0</v>
      </c>
      <c r="F71" s="259"/>
      <c r="G71" s="260"/>
      <c r="H71" s="261"/>
      <c r="I71" s="255"/>
      <c r="J71" s="262"/>
      <c r="K71" s="255"/>
      <c r="M71" s="256" t="s">
        <v>195</v>
      </c>
      <c r="O71" s="245"/>
    </row>
    <row r="72" spans="1:80" x14ac:dyDescent="0.2">
      <c r="A72" s="254"/>
      <c r="B72" s="257"/>
      <c r="C72" s="317" t="s">
        <v>196</v>
      </c>
      <c r="D72" s="318"/>
      <c r="E72" s="258">
        <v>76</v>
      </c>
      <c r="F72" s="259"/>
      <c r="G72" s="260"/>
      <c r="H72" s="261"/>
      <c r="I72" s="255"/>
      <c r="J72" s="262"/>
      <c r="K72" s="255"/>
      <c r="M72" s="256" t="s">
        <v>196</v>
      </c>
      <c r="O72" s="245"/>
    </row>
    <row r="73" spans="1:80" x14ac:dyDescent="0.2">
      <c r="A73" s="254"/>
      <c r="B73" s="257"/>
      <c r="C73" s="317" t="s">
        <v>197</v>
      </c>
      <c r="D73" s="318"/>
      <c r="E73" s="258">
        <v>96</v>
      </c>
      <c r="F73" s="259"/>
      <c r="G73" s="260"/>
      <c r="H73" s="261"/>
      <c r="I73" s="255"/>
      <c r="J73" s="262"/>
      <c r="K73" s="255"/>
      <c r="M73" s="256" t="s">
        <v>197</v>
      </c>
      <c r="O73" s="245"/>
    </row>
    <row r="74" spans="1:80" x14ac:dyDescent="0.2">
      <c r="A74" s="254"/>
      <c r="B74" s="257"/>
      <c r="C74" s="317" t="s">
        <v>198</v>
      </c>
      <c r="D74" s="318"/>
      <c r="E74" s="258">
        <v>94</v>
      </c>
      <c r="F74" s="259"/>
      <c r="G74" s="260"/>
      <c r="H74" s="261"/>
      <c r="I74" s="255"/>
      <c r="J74" s="262"/>
      <c r="K74" s="255"/>
      <c r="M74" s="256" t="s">
        <v>198</v>
      </c>
      <c r="O74" s="245"/>
    </row>
    <row r="75" spans="1:80" x14ac:dyDescent="0.2">
      <c r="A75" s="254"/>
      <c r="B75" s="257"/>
      <c r="C75" s="317" t="s">
        <v>199</v>
      </c>
      <c r="D75" s="318"/>
      <c r="E75" s="258">
        <v>0</v>
      </c>
      <c r="F75" s="259"/>
      <c r="G75" s="260"/>
      <c r="H75" s="261"/>
      <c r="I75" s="255"/>
      <c r="J75" s="262"/>
      <c r="K75" s="255"/>
      <c r="M75" s="256" t="s">
        <v>199</v>
      </c>
      <c r="O75" s="245"/>
    </row>
    <row r="76" spans="1:80" x14ac:dyDescent="0.2">
      <c r="A76" s="254"/>
      <c r="B76" s="257"/>
      <c r="C76" s="317" t="s">
        <v>200</v>
      </c>
      <c r="D76" s="318"/>
      <c r="E76" s="258">
        <v>36</v>
      </c>
      <c r="F76" s="259"/>
      <c r="G76" s="260"/>
      <c r="H76" s="261"/>
      <c r="I76" s="255"/>
      <c r="J76" s="262"/>
      <c r="K76" s="255"/>
      <c r="M76" s="256" t="s">
        <v>200</v>
      </c>
      <c r="O76" s="245"/>
    </row>
    <row r="77" spans="1:80" ht="22.5" x14ac:dyDescent="0.2">
      <c r="A77" s="246">
        <v>21</v>
      </c>
      <c r="B77" s="247" t="s">
        <v>201</v>
      </c>
      <c r="C77" s="248" t="s">
        <v>202</v>
      </c>
      <c r="D77" s="249" t="s">
        <v>113</v>
      </c>
      <c r="E77" s="250">
        <v>244.2</v>
      </c>
      <c r="F77" s="250"/>
      <c r="G77" s="251">
        <f>E77*F77</f>
        <v>0</v>
      </c>
      <c r="H77" s="252">
        <v>0</v>
      </c>
      <c r="I77" s="253">
        <f>E77*H77</f>
        <v>0</v>
      </c>
      <c r="J77" s="252"/>
      <c r="K77" s="253">
        <f>E77*J77</f>
        <v>0</v>
      </c>
      <c r="O77" s="245">
        <v>2</v>
      </c>
      <c r="AA77" s="218">
        <v>12</v>
      </c>
      <c r="AB77" s="218">
        <v>0</v>
      </c>
      <c r="AC77" s="218">
        <v>41</v>
      </c>
      <c r="AZ77" s="218">
        <v>1</v>
      </c>
      <c r="BA77" s="218">
        <f>IF(AZ77=1,G77,0)</f>
        <v>0</v>
      </c>
      <c r="BB77" s="218">
        <f>IF(AZ77=2,G77,0)</f>
        <v>0</v>
      </c>
      <c r="BC77" s="218">
        <f>IF(AZ77=3,G77,0)</f>
        <v>0</v>
      </c>
      <c r="BD77" s="218">
        <f>IF(AZ77=4,G77,0)</f>
        <v>0</v>
      </c>
      <c r="BE77" s="218">
        <f>IF(AZ77=5,G77,0)</f>
        <v>0</v>
      </c>
      <c r="CA77" s="245">
        <v>12</v>
      </c>
      <c r="CB77" s="245">
        <v>0</v>
      </c>
    </row>
    <row r="78" spans="1:80" x14ac:dyDescent="0.2">
      <c r="A78" s="254"/>
      <c r="B78" s="257"/>
      <c r="C78" s="317" t="s">
        <v>203</v>
      </c>
      <c r="D78" s="318"/>
      <c r="E78" s="258">
        <v>25.4</v>
      </c>
      <c r="F78" s="259"/>
      <c r="G78" s="260"/>
      <c r="H78" s="261"/>
      <c r="I78" s="255"/>
      <c r="J78" s="262"/>
      <c r="K78" s="255"/>
      <c r="M78" s="256" t="s">
        <v>203</v>
      </c>
      <c r="O78" s="245"/>
    </row>
    <row r="79" spans="1:80" x14ac:dyDescent="0.2">
      <c r="A79" s="254"/>
      <c r="B79" s="257"/>
      <c r="C79" s="317" t="s">
        <v>204</v>
      </c>
      <c r="D79" s="318"/>
      <c r="E79" s="258">
        <v>16.55</v>
      </c>
      <c r="F79" s="259"/>
      <c r="G79" s="260"/>
      <c r="H79" s="261"/>
      <c r="I79" s="255"/>
      <c r="J79" s="262"/>
      <c r="K79" s="255"/>
      <c r="M79" s="256" t="s">
        <v>204</v>
      </c>
      <c r="O79" s="245"/>
    </row>
    <row r="80" spans="1:80" x14ac:dyDescent="0.2">
      <c r="A80" s="254"/>
      <c r="B80" s="257"/>
      <c r="C80" s="317" t="s">
        <v>205</v>
      </c>
      <c r="D80" s="318"/>
      <c r="E80" s="258">
        <v>43.15</v>
      </c>
      <c r="F80" s="259"/>
      <c r="G80" s="260"/>
      <c r="H80" s="261"/>
      <c r="I80" s="255"/>
      <c r="J80" s="262"/>
      <c r="K80" s="255"/>
      <c r="M80" s="256" t="s">
        <v>205</v>
      </c>
      <c r="O80" s="245"/>
    </row>
    <row r="81" spans="1:80" x14ac:dyDescent="0.2">
      <c r="A81" s="254"/>
      <c r="B81" s="257"/>
      <c r="C81" s="317" t="s">
        <v>206</v>
      </c>
      <c r="D81" s="318"/>
      <c r="E81" s="258">
        <v>33.1</v>
      </c>
      <c r="F81" s="259"/>
      <c r="G81" s="260"/>
      <c r="H81" s="261"/>
      <c r="I81" s="255"/>
      <c r="J81" s="262"/>
      <c r="K81" s="255"/>
      <c r="M81" s="256" t="s">
        <v>206</v>
      </c>
      <c r="O81" s="245"/>
    </row>
    <row r="82" spans="1:80" x14ac:dyDescent="0.2">
      <c r="A82" s="254"/>
      <c r="B82" s="257"/>
      <c r="C82" s="317" t="s">
        <v>207</v>
      </c>
      <c r="D82" s="318"/>
      <c r="E82" s="258">
        <v>21.38</v>
      </c>
      <c r="F82" s="259"/>
      <c r="G82" s="260"/>
      <c r="H82" s="261"/>
      <c r="I82" s="255"/>
      <c r="J82" s="262"/>
      <c r="K82" s="255"/>
      <c r="M82" s="256" t="s">
        <v>207</v>
      </c>
      <c r="O82" s="245"/>
    </row>
    <row r="83" spans="1:80" x14ac:dyDescent="0.2">
      <c r="A83" s="254"/>
      <c r="B83" s="257"/>
      <c r="C83" s="317" t="s">
        <v>208</v>
      </c>
      <c r="D83" s="318"/>
      <c r="E83" s="258">
        <v>42.85</v>
      </c>
      <c r="F83" s="259"/>
      <c r="G83" s="260"/>
      <c r="H83" s="261"/>
      <c r="I83" s="255"/>
      <c r="J83" s="262"/>
      <c r="K83" s="255"/>
      <c r="M83" s="256" t="s">
        <v>208</v>
      </c>
      <c r="O83" s="245"/>
    </row>
    <row r="84" spans="1:80" x14ac:dyDescent="0.2">
      <c r="A84" s="254"/>
      <c r="B84" s="257"/>
      <c r="C84" s="317" t="s">
        <v>209</v>
      </c>
      <c r="D84" s="318"/>
      <c r="E84" s="258">
        <v>28.6</v>
      </c>
      <c r="F84" s="259"/>
      <c r="G84" s="260"/>
      <c r="H84" s="261"/>
      <c r="I84" s="255"/>
      <c r="J84" s="262"/>
      <c r="K84" s="255"/>
      <c r="M84" s="256" t="s">
        <v>209</v>
      </c>
      <c r="O84" s="245"/>
    </row>
    <row r="85" spans="1:80" x14ac:dyDescent="0.2">
      <c r="A85" s="254"/>
      <c r="B85" s="257"/>
      <c r="C85" s="317" t="s">
        <v>206</v>
      </c>
      <c r="D85" s="318"/>
      <c r="E85" s="258">
        <v>33.1</v>
      </c>
      <c r="F85" s="259"/>
      <c r="G85" s="260"/>
      <c r="H85" s="261"/>
      <c r="I85" s="255"/>
      <c r="J85" s="262"/>
      <c r="K85" s="255"/>
      <c r="M85" s="256" t="s">
        <v>206</v>
      </c>
      <c r="O85" s="245"/>
    </row>
    <row r="86" spans="1:80" x14ac:dyDescent="0.2">
      <c r="A86" s="254"/>
      <c r="B86" s="257"/>
      <c r="C86" s="317" t="s">
        <v>210</v>
      </c>
      <c r="D86" s="318"/>
      <c r="E86" s="258">
        <v>7.0000000000000007E-2</v>
      </c>
      <c r="F86" s="259"/>
      <c r="G86" s="260"/>
      <c r="H86" s="261"/>
      <c r="I86" s="255"/>
      <c r="J86" s="262"/>
      <c r="K86" s="255"/>
      <c r="M86" s="256" t="s">
        <v>210</v>
      </c>
      <c r="O86" s="245"/>
    </row>
    <row r="87" spans="1:80" ht="22.5" x14ac:dyDescent="0.2">
      <c r="A87" s="246">
        <v>22</v>
      </c>
      <c r="B87" s="247" t="s">
        <v>211</v>
      </c>
      <c r="C87" s="248" t="s">
        <v>212</v>
      </c>
      <c r="D87" s="249" t="s">
        <v>98</v>
      </c>
      <c r="E87" s="250">
        <v>76</v>
      </c>
      <c r="F87" s="250"/>
      <c r="G87" s="251">
        <f>E87*F87</f>
        <v>0</v>
      </c>
      <c r="H87" s="252">
        <v>0</v>
      </c>
      <c r="I87" s="253">
        <f>E87*H87</f>
        <v>0</v>
      </c>
      <c r="J87" s="252"/>
      <c r="K87" s="253">
        <f>E87*J87</f>
        <v>0</v>
      </c>
      <c r="O87" s="245">
        <v>2</v>
      </c>
      <c r="AA87" s="218">
        <v>12</v>
      </c>
      <c r="AB87" s="218">
        <v>0</v>
      </c>
      <c r="AC87" s="218">
        <v>42</v>
      </c>
      <c r="AZ87" s="218">
        <v>1</v>
      </c>
      <c r="BA87" s="218">
        <f>IF(AZ87=1,G87,0)</f>
        <v>0</v>
      </c>
      <c r="BB87" s="218">
        <f>IF(AZ87=2,G87,0)</f>
        <v>0</v>
      </c>
      <c r="BC87" s="218">
        <f>IF(AZ87=3,G87,0)</f>
        <v>0</v>
      </c>
      <c r="BD87" s="218">
        <f>IF(AZ87=4,G87,0)</f>
        <v>0</v>
      </c>
      <c r="BE87" s="218">
        <f>IF(AZ87=5,G87,0)</f>
        <v>0</v>
      </c>
      <c r="CA87" s="245">
        <v>12</v>
      </c>
      <c r="CB87" s="245">
        <v>0</v>
      </c>
    </row>
    <row r="88" spans="1:80" x14ac:dyDescent="0.2">
      <c r="A88" s="254"/>
      <c r="B88" s="257"/>
      <c r="C88" s="317" t="s">
        <v>213</v>
      </c>
      <c r="D88" s="318"/>
      <c r="E88" s="258">
        <v>36</v>
      </c>
      <c r="F88" s="259"/>
      <c r="G88" s="260"/>
      <c r="H88" s="261"/>
      <c r="I88" s="255"/>
      <c r="J88" s="262"/>
      <c r="K88" s="255"/>
      <c r="M88" s="256" t="s">
        <v>213</v>
      </c>
      <c r="O88" s="245"/>
    </row>
    <row r="89" spans="1:80" x14ac:dyDescent="0.2">
      <c r="A89" s="254"/>
      <c r="B89" s="257"/>
      <c r="C89" s="317" t="s">
        <v>214</v>
      </c>
      <c r="D89" s="318"/>
      <c r="E89" s="258">
        <v>40</v>
      </c>
      <c r="F89" s="259"/>
      <c r="G89" s="260"/>
      <c r="H89" s="261"/>
      <c r="I89" s="255"/>
      <c r="J89" s="262"/>
      <c r="K89" s="255"/>
      <c r="M89" s="256" t="s">
        <v>214</v>
      </c>
      <c r="O89" s="245"/>
    </row>
    <row r="90" spans="1:80" x14ac:dyDescent="0.2">
      <c r="A90" s="263"/>
      <c r="B90" s="264" t="s">
        <v>99</v>
      </c>
      <c r="C90" s="265" t="s">
        <v>188</v>
      </c>
      <c r="D90" s="266"/>
      <c r="E90" s="267"/>
      <c r="F90" s="268"/>
      <c r="G90" s="269">
        <f>SUM(G67:G89)</f>
        <v>0</v>
      </c>
      <c r="H90" s="270"/>
      <c r="I90" s="271">
        <f>SUM(I67:I89)</f>
        <v>1.208E-2</v>
      </c>
      <c r="J90" s="270"/>
      <c r="K90" s="271">
        <f>SUM(K67:K89)</f>
        <v>0</v>
      </c>
      <c r="O90" s="245">
        <v>4</v>
      </c>
      <c r="BA90" s="272">
        <f>SUM(BA67:BA89)</f>
        <v>0</v>
      </c>
      <c r="BB90" s="272">
        <f>SUM(BB67:BB89)</f>
        <v>0</v>
      </c>
      <c r="BC90" s="272">
        <f>SUM(BC67:BC89)</f>
        <v>0</v>
      </c>
      <c r="BD90" s="272">
        <f>SUM(BD67:BD89)</f>
        <v>0</v>
      </c>
      <c r="BE90" s="272">
        <f>SUM(BE67:BE89)</f>
        <v>0</v>
      </c>
    </row>
    <row r="91" spans="1:80" x14ac:dyDescent="0.2">
      <c r="A91" s="235" t="s">
        <v>96</v>
      </c>
      <c r="B91" s="236" t="s">
        <v>215</v>
      </c>
      <c r="C91" s="237" t="s">
        <v>216</v>
      </c>
      <c r="D91" s="238"/>
      <c r="E91" s="239"/>
      <c r="F91" s="239"/>
      <c r="G91" s="240"/>
      <c r="H91" s="241"/>
      <c r="I91" s="242"/>
      <c r="J91" s="243"/>
      <c r="K91" s="244"/>
      <c r="O91" s="245">
        <v>1</v>
      </c>
    </row>
    <row r="92" spans="1:80" ht="22.5" x14ac:dyDescent="0.2">
      <c r="A92" s="246">
        <v>23</v>
      </c>
      <c r="B92" s="247" t="s">
        <v>218</v>
      </c>
      <c r="C92" s="248" t="s">
        <v>219</v>
      </c>
      <c r="D92" s="249" t="s">
        <v>220</v>
      </c>
      <c r="E92" s="250">
        <v>79.599999999999994</v>
      </c>
      <c r="F92" s="250"/>
      <c r="G92" s="251">
        <f>E92*F92</f>
        <v>0</v>
      </c>
      <c r="H92" s="252">
        <v>0</v>
      </c>
      <c r="I92" s="253">
        <f>E92*H92</f>
        <v>0</v>
      </c>
      <c r="J92" s="252"/>
      <c r="K92" s="253">
        <f>E92*J92</f>
        <v>0</v>
      </c>
      <c r="O92" s="245">
        <v>2</v>
      </c>
      <c r="AA92" s="218">
        <v>12</v>
      </c>
      <c r="AB92" s="218">
        <v>0</v>
      </c>
      <c r="AC92" s="218">
        <v>1</v>
      </c>
      <c r="AZ92" s="218">
        <v>1</v>
      </c>
      <c r="BA92" s="218">
        <f>IF(AZ92=1,G92,0)</f>
        <v>0</v>
      </c>
      <c r="BB92" s="218">
        <f>IF(AZ92=2,G92,0)</f>
        <v>0</v>
      </c>
      <c r="BC92" s="218">
        <f>IF(AZ92=3,G92,0)</f>
        <v>0</v>
      </c>
      <c r="BD92" s="218">
        <f>IF(AZ92=4,G92,0)</f>
        <v>0</v>
      </c>
      <c r="BE92" s="218">
        <f>IF(AZ92=5,G92,0)</f>
        <v>0</v>
      </c>
      <c r="CA92" s="245">
        <v>12</v>
      </c>
      <c r="CB92" s="245">
        <v>0</v>
      </c>
    </row>
    <row r="93" spans="1:80" x14ac:dyDescent="0.2">
      <c r="A93" s="254"/>
      <c r="B93" s="257"/>
      <c r="C93" s="317" t="s">
        <v>221</v>
      </c>
      <c r="D93" s="318"/>
      <c r="E93" s="258">
        <v>29.6</v>
      </c>
      <c r="F93" s="259"/>
      <c r="G93" s="260"/>
      <c r="H93" s="261"/>
      <c r="I93" s="255"/>
      <c r="J93" s="262"/>
      <c r="K93" s="255"/>
      <c r="M93" s="256" t="s">
        <v>221</v>
      </c>
      <c r="O93" s="245"/>
    </row>
    <row r="94" spans="1:80" x14ac:dyDescent="0.2">
      <c r="A94" s="254"/>
      <c r="B94" s="257"/>
      <c r="C94" s="317" t="s">
        <v>222</v>
      </c>
      <c r="D94" s="318"/>
      <c r="E94" s="258">
        <v>50</v>
      </c>
      <c r="F94" s="259"/>
      <c r="G94" s="260"/>
      <c r="H94" s="261"/>
      <c r="I94" s="255"/>
      <c r="J94" s="262"/>
      <c r="K94" s="255"/>
      <c r="M94" s="256" t="s">
        <v>222</v>
      </c>
      <c r="O94" s="245"/>
    </row>
    <row r="95" spans="1:80" ht="22.5" x14ac:dyDescent="0.2">
      <c r="A95" s="246">
        <v>24</v>
      </c>
      <c r="B95" s="247" t="s">
        <v>223</v>
      </c>
      <c r="C95" s="248" t="s">
        <v>224</v>
      </c>
      <c r="D95" s="249" t="s">
        <v>122</v>
      </c>
      <c r="E95" s="250">
        <v>57</v>
      </c>
      <c r="F95" s="250"/>
      <c r="G95" s="251">
        <f>E95*F95</f>
        <v>0</v>
      </c>
      <c r="H95" s="252">
        <v>0</v>
      </c>
      <c r="I95" s="253">
        <f>E95*H95</f>
        <v>0</v>
      </c>
      <c r="J95" s="252"/>
      <c r="K95" s="253">
        <f>E95*J95</f>
        <v>0</v>
      </c>
      <c r="O95" s="245">
        <v>2</v>
      </c>
      <c r="AA95" s="218">
        <v>12</v>
      </c>
      <c r="AB95" s="218">
        <v>0</v>
      </c>
      <c r="AC95" s="218">
        <v>43</v>
      </c>
      <c r="AZ95" s="218">
        <v>1</v>
      </c>
      <c r="BA95" s="218">
        <f>IF(AZ95=1,G95,0)</f>
        <v>0</v>
      </c>
      <c r="BB95" s="218">
        <f>IF(AZ95=2,G95,0)</f>
        <v>0</v>
      </c>
      <c r="BC95" s="218">
        <f>IF(AZ95=3,G95,0)</f>
        <v>0</v>
      </c>
      <c r="BD95" s="218">
        <f>IF(AZ95=4,G95,0)</f>
        <v>0</v>
      </c>
      <c r="BE95" s="218">
        <f>IF(AZ95=5,G95,0)</f>
        <v>0</v>
      </c>
      <c r="CA95" s="245">
        <v>12</v>
      </c>
      <c r="CB95" s="245">
        <v>0</v>
      </c>
    </row>
    <row r="96" spans="1:80" x14ac:dyDescent="0.2">
      <c r="A96" s="254"/>
      <c r="B96" s="257"/>
      <c r="C96" s="317" t="s">
        <v>225</v>
      </c>
      <c r="D96" s="318"/>
      <c r="E96" s="258">
        <v>27</v>
      </c>
      <c r="F96" s="259"/>
      <c r="G96" s="260"/>
      <c r="H96" s="261"/>
      <c r="I96" s="255"/>
      <c r="J96" s="262"/>
      <c r="K96" s="255"/>
      <c r="M96" s="256" t="s">
        <v>225</v>
      </c>
      <c r="O96" s="245"/>
    </row>
    <row r="97" spans="1:80" x14ac:dyDescent="0.2">
      <c r="A97" s="254"/>
      <c r="B97" s="257"/>
      <c r="C97" s="317" t="s">
        <v>226</v>
      </c>
      <c r="D97" s="318"/>
      <c r="E97" s="258">
        <v>30</v>
      </c>
      <c r="F97" s="259"/>
      <c r="G97" s="260"/>
      <c r="H97" s="261"/>
      <c r="I97" s="255"/>
      <c r="J97" s="262"/>
      <c r="K97" s="255"/>
      <c r="M97" s="256" t="s">
        <v>226</v>
      </c>
      <c r="O97" s="245"/>
    </row>
    <row r="98" spans="1:80" ht="22.5" x14ac:dyDescent="0.2">
      <c r="A98" s="246">
        <v>25</v>
      </c>
      <c r="B98" s="247" t="s">
        <v>223</v>
      </c>
      <c r="C98" s="248" t="s">
        <v>227</v>
      </c>
      <c r="D98" s="249" t="s">
        <v>98</v>
      </c>
      <c r="E98" s="250">
        <v>54</v>
      </c>
      <c r="F98" s="250"/>
      <c r="G98" s="251">
        <f>E98*F98</f>
        <v>0</v>
      </c>
      <c r="H98" s="252">
        <v>0</v>
      </c>
      <c r="I98" s="253">
        <f>E98*H98</f>
        <v>0</v>
      </c>
      <c r="J98" s="252"/>
      <c r="K98" s="253">
        <f>E98*J98</f>
        <v>0</v>
      </c>
      <c r="O98" s="245">
        <v>2</v>
      </c>
      <c r="AA98" s="218">
        <v>12</v>
      </c>
      <c r="AB98" s="218">
        <v>0</v>
      </c>
      <c r="AC98" s="218">
        <v>2</v>
      </c>
      <c r="AZ98" s="218">
        <v>1</v>
      </c>
      <c r="BA98" s="218">
        <f>IF(AZ98=1,G98,0)</f>
        <v>0</v>
      </c>
      <c r="BB98" s="218">
        <f>IF(AZ98=2,G98,0)</f>
        <v>0</v>
      </c>
      <c r="BC98" s="218">
        <f>IF(AZ98=3,G98,0)</f>
        <v>0</v>
      </c>
      <c r="BD98" s="218">
        <f>IF(AZ98=4,G98,0)</f>
        <v>0</v>
      </c>
      <c r="BE98" s="218">
        <f>IF(AZ98=5,G98,0)</f>
        <v>0</v>
      </c>
      <c r="CA98" s="245">
        <v>12</v>
      </c>
      <c r="CB98" s="245">
        <v>0</v>
      </c>
    </row>
    <row r="99" spans="1:80" x14ac:dyDescent="0.2">
      <c r="A99" s="254"/>
      <c r="B99" s="257"/>
      <c r="C99" s="317" t="s">
        <v>228</v>
      </c>
      <c r="D99" s="318"/>
      <c r="E99" s="258">
        <v>3</v>
      </c>
      <c r="F99" s="259"/>
      <c r="G99" s="260"/>
      <c r="H99" s="261"/>
      <c r="I99" s="255"/>
      <c r="J99" s="262"/>
      <c r="K99" s="255"/>
      <c r="M99" s="283">
        <v>4.3750000000000004E-2</v>
      </c>
      <c r="O99" s="245"/>
    </row>
    <row r="100" spans="1:80" x14ac:dyDescent="0.2">
      <c r="A100" s="254"/>
      <c r="B100" s="257"/>
      <c r="C100" s="317" t="s">
        <v>229</v>
      </c>
      <c r="D100" s="318"/>
      <c r="E100" s="258">
        <v>11</v>
      </c>
      <c r="F100" s="259"/>
      <c r="G100" s="260"/>
      <c r="H100" s="261"/>
      <c r="I100" s="255"/>
      <c r="J100" s="262"/>
      <c r="K100" s="255"/>
      <c r="M100" s="283">
        <v>9.0972222222222218E-2</v>
      </c>
      <c r="O100" s="245"/>
    </row>
    <row r="101" spans="1:80" x14ac:dyDescent="0.2">
      <c r="A101" s="254"/>
      <c r="B101" s="257"/>
      <c r="C101" s="317" t="s">
        <v>230</v>
      </c>
      <c r="D101" s="318"/>
      <c r="E101" s="258">
        <v>2</v>
      </c>
      <c r="F101" s="259"/>
      <c r="G101" s="260"/>
      <c r="H101" s="261"/>
      <c r="I101" s="255"/>
      <c r="J101" s="262"/>
      <c r="K101" s="255"/>
      <c r="M101" s="283">
        <v>0.12638888888888888</v>
      </c>
      <c r="O101" s="245"/>
    </row>
    <row r="102" spans="1:80" x14ac:dyDescent="0.2">
      <c r="A102" s="254"/>
      <c r="B102" s="257"/>
      <c r="C102" s="317" t="s">
        <v>231</v>
      </c>
      <c r="D102" s="318"/>
      <c r="E102" s="258">
        <v>38</v>
      </c>
      <c r="F102" s="259"/>
      <c r="G102" s="260"/>
      <c r="H102" s="261"/>
      <c r="I102" s="255"/>
      <c r="J102" s="262"/>
      <c r="K102" s="255"/>
      <c r="M102" s="283">
        <v>0.19305555555555554</v>
      </c>
      <c r="O102" s="245"/>
    </row>
    <row r="103" spans="1:80" ht="22.5" x14ac:dyDescent="0.2">
      <c r="A103" s="246">
        <v>26</v>
      </c>
      <c r="B103" s="247" t="s">
        <v>232</v>
      </c>
      <c r="C103" s="248" t="s">
        <v>233</v>
      </c>
      <c r="D103" s="249" t="s">
        <v>98</v>
      </c>
      <c r="E103" s="250">
        <v>2</v>
      </c>
      <c r="F103" s="250"/>
      <c r="G103" s="251">
        <f>E103*F103</f>
        <v>0</v>
      </c>
      <c r="H103" s="252">
        <v>0</v>
      </c>
      <c r="I103" s="253">
        <f>E103*H103</f>
        <v>0</v>
      </c>
      <c r="J103" s="252"/>
      <c r="K103" s="253">
        <f>E103*J103</f>
        <v>0</v>
      </c>
      <c r="O103" s="245">
        <v>2</v>
      </c>
      <c r="AA103" s="218">
        <v>12</v>
      </c>
      <c r="AB103" s="218">
        <v>0</v>
      </c>
      <c r="AC103" s="218">
        <v>50</v>
      </c>
      <c r="AZ103" s="218">
        <v>1</v>
      </c>
      <c r="BA103" s="218">
        <f>IF(AZ103=1,G103,0)</f>
        <v>0</v>
      </c>
      <c r="BB103" s="218">
        <f>IF(AZ103=2,G103,0)</f>
        <v>0</v>
      </c>
      <c r="BC103" s="218">
        <f>IF(AZ103=3,G103,0)</f>
        <v>0</v>
      </c>
      <c r="BD103" s="218">
        <f>IF(AZ103=4,G103,0)</f>
        <v>0</v>
      </c>
      <c r="BE103" s="218">
        <f>IF(AZ103=5,G103,0)</f>
        <v>0</v>
      </c>
      <c r="CA103" s="245">
        <v>12</v>
      </c>
      <c r="CB103" s="245">
        <v>0</v>
      </c>
    </row>
    <row r="104" spans="1:80" x14ac:dyDescent="0.2">
      <c r="A104" s="254"/>
      <c r="B104" s="257"/>
      <c r="C104" s="317" t="s">
        <v>234</v>
      </c>
      <c r="D104" s="318"/>
      <c r="E104" s="258">
        <v>2</v>
      </c>
      <c r="F104" s="259"/>
      <c r="G104" s="260"/>
      <c r="H104" s="261"/>
      <c r="I104" s="255"/>
      <c r="J104" s="262"/>
      <c r="K104" s="255"/>
      <c r="M104" s="283">
        <v>0.20972222222222223</v>
      </c>
      <c r="O104" s="245"/>
    </row>
    <row r="105" spans="1:80" ht="22.5" x14ac:dyDescent="0.2">
      <c r="A105" s="246">
        <v>27</v>
      </c>
      <c r="B105" s="247" t="s">
        <v>235</v>
      </c>
      <c r="C105" s="248" t="s">
        <v>236</v>
      </c>
      <c r="D105" s="249" t="s">
        <v>98</v>
      </c>
      <c r="E105" s="250">
        <v>13</v>
      </c>
      <c r="F105" s="250"/>
      <c r="G105" s="251">
        <f>E105*F105</f>
        <v>0</v>
      </c>
      <c r="H105" s="252">
        <v>0</v>
      </c>
      <c r="I105" s="253">
        <f>E105*H105</f>
        <v>0</v>
      </c>
      <c r="J105" s="252"/>
      <c r="K105" s="253">
        <f>E105*J105</f>
        <v>0</v>
      </c>
      <c r="O105" s="245">
        <v>2</v>
      </c>
      <c r="AA105" s="218">
        <v>12</v>
      </c>
      <c r="AB105" s="218">
        <v>0</v>
      </c>
      <c r="AC105" s="218">
        <v>56</v>
      </c>
      <c r="AZ105" s="218">
        <v>1</v>
      </c>
      <c r="BA105" s="218">
        <f>IF(AZ105=1,G105,0)</f>
        <v>0</v>
      </c>
      <c r="BB105" s="218">
        <f>IF(AZ105=2,G105,0)</f>
        <v>0</v>
      </c>
      <c r="BC105" s="218">
        <f>IF(AZ105=3,G105,0)</f>
        <v>0</v>
      </c>
      <c r="BD105" s="218">
        <f>IF(AZ105=4,G105,0)</f>
        <v>0</v>
      </c>
      <c r="BE105" s="218">
        <f>IF(AZ105=5,G105,0)</f>
        <v>0</v>
      </c>
      <c r="CA105" s="245">
        <v>12</v>
      </c>
      <c r="CB105" s="245">
        <v>0</v>
      </c>
    </row>
    <row r="106" spans="1:80" x14ac:dyDescent="0.2">
      <c r="A106" s="254"/>
      <c r="B106" s="257"/>
      <c r="C106" s="317" t="s">
        <v>237</v>
      </c>
      <c r="D106" s="318"/>
      <c r="E106" s="258">
        <v>13</v>
      </c>
      <c r="F106" s="259"/>
      <c r="G106" s="260"/>
      <c r="H106" s="261"/>
      <c r="I106" s="255"/>
      <c r="J106" s="262"/>
      <c r="K106" s="255"/>
      <c r="M106" s="256">
        <v>13</v>
      </c>
      <c r="O106" s="245"/>
    </row>
    <row r="107" spans="1:80" x14ac:dyDescent="0.2">
      <c r="A107" s="263"/>
      <c r="B107" s="264" t="s">
        <v>99</v>
      </c>
      <c r="C107" s="265" t="s">
        <v>217</v>
      </c>
      <c r="D107" s="266"/>
      <c r="E107" s="267"/>
      <c r="F107" s="268"/>
      <c r="G107" s="269">
        <f>SUM(G91:G106)</f>
        <v>0</v>
      </c>
      <c r="H107" s="270"/>
      <c r="I107" s="271">
        <f>SUM(I91:I106)</f>
        <v>0</v>
      </c>
      <c r="J107" s="270"/>
      <c r="K107" s="271">
        <f>SUM(K91:K106)</f>
        <v>0</v>
      </c>
      <c r="O107" s="245">
        <v>4</v>
      </c>
      <c r="BA107" s="272">
        <f>SUM(BA91:BA106)</f>
        <v>0</v>
      </c>
      <c r="BB107" s="272">
        <f>SUM(BB91:BB106)</f>
        <v>0</v>
      </c>
      <c r="BC107" s="272">
        <f>SUM(BC91:BC106)</f>
        <v>0</v>
      </c>
      <c r="BD107" s="272">
        <f>SUM(BD91:BD106)</f>
        <v>0</v>
      </c>
      <c r="BE107" s="272">
        <f>SUM(BE91:BE106)</f>
        <v>0</v>
      </c>
    </row>
    <row r="108" spans="1:80" x14ac:dyDescent="0.2">
      <c r="A108" s="235" t="s">
        <v>96</v>
      </c>
      <c r="B108" s="236" t="s">
        <v>238</v>
      </c>
      <c r="C108" s="237" t="s">
        <v>239</v>
      </c>
      <c r="D108" s="238"/>
      <c r="E108" s="239"/>
      <c r="F108" s="239"/>
      <c r="G108" s="240"/>
      <c r="H108" s="241"/>
      <c r="I108" s="242"/>
      <c r="J108" s="243"/>
      <c r="K108" s="244"/>
      <c r="O108" s="245">
        <v>1</v>
      </c>
    </row>
    <row r="109" spans="1:80" x14ac:dyDescent="0.2">
      <c r="A109" s="246">
        <v>28</v>
      </c>
      <c r="B109" s="247" t="s">
        <v>241</v>
      </c>
      <c r="C109" s="248" t="s">
        <v>242</v>
      </c>
      <c r="D109" s="249" t="s">
        <v>243</v>
      </c>
      <c r="E109" s="250">
        <v>5.6084180000000003</v>
      </c>
      <c r="F109" s="250"/>
      <c r="G109" s="251">
        <f>E109*F109</f>
        <v>0</v>
      </c>
      <c r="H109" s="252">
        <v>0</v>
      </c>
      <c r="I109" s="253">
        <f>E109*H109</f>
        <v>0</v>
      </c>
      <c r="J109" s="252"/>
      <c r="K109" s="253">
        <f>E109*J109</f>
        <v>0</v>
      </c>
      <c r="O109" s="245">
        <v>2</v>
      </c>
      <c r="AA109" s="218">
        <v>7</v>
      </c>
      <c r="AB109" s="218">
        <v>1</v>
      </c>
      <c r="AC109" s="218">
        <v>2</v>
      </c>
      <c r="AZ109" s="218">
        <v>1</v>
      </c>
      <c r="BA109" s="218">
        <f>IF(AZ109=1,G109,0)</f>
        <v>0</v>
      </c>
      <c r="BB109" s="218">
        <f>IF(AZ109=2,G109,0)</f>
        <v>0</v>
      </c>
      <c r="BC109" s="218">
        <f>IF(AZ109=3,G109,0)</f>
        <v>0</v>
      </c>
      <c r="BD109" s="218">
        <f>IF(AZ109=4,G109,0)</f>
        <v>0</v>
      </c>
      <c r="BE109" s="218">
        <f>IF(AZ109=5,G109,0)</f>
        <v>0</v>
      </c>
      <c r="CA109" s="245">
        <v>7</v>
      </c>
      <c r="CB109" s="245">
        <v>1</v>
      </c>
    </row>
    <row r="110" spans="1:80" x14ac:dyDescent="0.2">
      <c r="A110" s="263"/>
      <c r="B110" s="264" t="s">
        <v>99</v>
      </c>
      <c r="C110" s="265" t="s">
        <v>240</v>
      </c>
      <c r="D110" s="266"/>
      <c r="E110" s="267"/>
      <c r="F110" s="268"/>
      <c r="G110" s="269">
        <f>SUM(G108:G109)</f>
        <v>0</v>
      </c>
      <c r="H110" s="270"/>
      <c r="I110" s="271">
        <f>SUM(I108:I109)</f>
        <v>0</v>
      </c>
      <c r="J110" s="270"/>
      <c r="K110" s="271">
        <f>SUM(K108:K109)</f>
        <v>0</v>
      </c>
      <c r="O110" s="245">
        <v>4</v>
      </c>
      <c r="BA110" s="272">
        <f>SUM(BA108:BA109)</f>
        <v>0</v>
      </c>
      <c r="BB110" s="272">
        <f>SUM(BB108:BB109)</f>
        <v>0</v>
      </c>
      <c r="BC110" s="272">
        <f>SUM(BC108:BC109)</f>
        <v>0</v>
      </c>
      <c r="BD110" s="272">
        <f>SUM(BD108:BD109)</f>
        <v>0</v>
      </c>
      <c r="BE110" s="272">
        <f>SUM(BE108:BE109)</f>
        <v>0</v>
      </c>
    </row>
    <row r="111" spans="1:80" x14ac:dyDescent="0.2">
      <c r="A111" s="235" t="s">
        <v>96</v>
      </c>
      <c r="B111" s="236" t="s">
        <v>244</v>
      </c>
      <c r="C111" s="237" t="s">
        <v>245</v>
      </c>
      <c r="D111" s="238"/>
      <c r="E111" s="239"/>
      <c r="F111" s="239"/>
      <c r="G111" s="240"/>
      <c r="H111" s="241"/>
      <c r="I111" s="242"/>
      <c r="J111" s="243"/>
      <c r="K111" s="244"/>
      <c r="O111" s="245">
        <v>1</v>
      </c>
    </row>
    <row r="112" spans="1:80" x14ac:dyDescent="0.2">
      <c r="A112" s="246">
        <v>29</v>
      </c>
      <c r="B112" s="247" t="s">
        <v>247</v>
      </c>
      <c r="C112" s="248" t="s">
        <v>248</v>
      </c>
      <c r="D112" s="249" t="s">
        <v>122</v>
      </c>
      <c r="E112" s="250">
        <v>87.4</v>
      </c>
      <c r="F112" s="250"/>
      <c r="G112" s="251">
        <f>E112*F112</f>
        <v>0</v>
      </c>
      <c r="H112" s="252">
        <v>0</v>
      </c>
      <c r="I112" s="253">
        <f>E112*H112</f>
        <v>0</v>
      </c>
      <c r="J112" s="252">
        <v>-1.3500000000000001E-3</v>
      </c>
      <c r="K112" s="253">
        <f>E112*J112</f>
        <v>-0.11799000000000001</v>
      </c>
      <c r="O112" s="245">
        <v>2</v>
      </c>
      <c r="AA112" s="218">
        <v>1</v>
      </c>
      <c r="AB112" s="218">
        <v>7</v>
      </c>
      <c r="AC112" s="218">
        <v>7</v>
      </c>
      <c r="AZ112" s="218">
        <v>2</v>
      </c>
      <c r="BA112" s="218">
        <f>IF(AZ112=1,G112,0)</f>
        <v>0</v>
      </c>
      <c r="BB112" s="218">
        <f>IF(AZ112=2,G112,0)</f>
        <v>0</v>
      </c>
      <c r="BC112" s="218">
        <f>IF(AZ112=3,G112,0)</f>
        <v>0</v>
      </c>
      <c r="BD112" s="218">
        <f>IF(AZ112=4,G112,0)</f>
        <v>0</v>
      </c>
      <c r="BE112" s="218">
        <f>IF(AZ112=5,G112,0)</f>
        <v>0</v>
      </c>
      <c r="CA112" s="245">
        <v>1</v>
      </c>
      <c r="CB112" s="245">
        <v>7</v>
      </c>
    </row>
    <row r="113" spans="1:80" x14ac:dyDescent="0.2">
      <c r="A113" s="254"/>
      <c r="B113" s="257"/>
      <c r="C113" s="317" t="s">
        <v>249</v>
      </c>
      <c r="D113" s="318"/>
      <c r="E113" s="258">
        <v>87.4</v>
      </c>
      <c r="F113" s="259"/>
      <c r="G113" s="260"/>
      <c r="H113" s="261"/>
      <c r="I113" s="255"/>
      <c r="J113" s="262"/>
      <c r="K113" s="255"/>
      <c r="M113" s="256" t="s">
        <v>249</v>
      </c>
      <c r="O113" s="245"/>
    </row>
    <row r="114" spans="1:80" ht="45" x14ac:dyDescent="0.2">
      <c r="A114" s="246">
        <v>30</v>
      </c>
      <c r="B114" s="247" t="s">
        <v>250</v>
      </c>
      <c r="C114" s="248" t="s">
        <v>477</v>
      </c>
      <c r="D114" s="249" t="s">
        <v>220</v>
      </c>
      <c r="E114" s="250">
        <v>62</v>
      </c>
      <c r="F114" s="250"/>
      <c r="G114" s="251">
        <f>E114*F114</f>
        <v>0</v>
      </c>
      <c r="H114" s="252">
        <v>0</v>
      </c>
      <c r="I114" s="253">
        <f>E114*H114</f>
        <v>0</v>
      </c>
      <c r="J114" s="252"/>
      <c r="K114" s="253">
        <f>E114*J114</f>
        <v>0</v>
      </c>
      <c r="O114" s="245">
        <v>2</v>
      </c>
      <c r="AA114" s="218">
        <v>12</v>
      </c>
      <c r="AB114" s="218">
        <v>0</v>
      </c>
      <c r="AC114" s="218">
        <v>3</v>
      </c>
      <c r="AZ114" s="218">
        <v>2</v>
      </c>
      <c r="BA114" s="218">
        <f>IF(AZ114=1,G114,0)</f>
        <v>0</v>
      </c>
      <c r="BB114" s="218">
        <f>IF(AZ114=2,G114,0)</f>
        <v>0</v>
      </c>
      <c r="BC114" s="218">
        <f>IF(AZ114=3,G114,0)</f>
        <v>0</v>
      </c>
      <c r="BD114" s="218">
        <f>IF(AZ114=4,G114,0)</f>
        <v>0</v>
      </c>
      <c r="BE114" s="218">
        <f>IF(AZ114=5,G114,0)</f>
        <v>0</v>
      </c>
      <c r="CA114" s="245">
        <v>12</v>
      </c>
      <c r="CB114" s="245">
        <v>0</v>
      </c>
    </row>
    <row r="115" spans="1:80" x14ac:dyDescent="0.2">
      <c r="A115" s="254"/>
      <c r="B115" s="257"/>
      <c r="C115" s="317" t="s">
        <v>251</v>
      </c>
      <c r="D115" s="318"/>
      <c r="E115" s="258">
        <v>3.1</v>
      </c>
      <c r="F115" s="259"/>
      <c r="G115" s="260"/>
      <c r="H115" s="261"/>
      <c r="I115" s="255"/>
      <c r="J115" s="262"/>
      <c r="K115" s="255"/>
      <c r="M115" s="256" t="s">
        <v>251</v>
      </c>
      <c r="O115" s="245"/>
    </row>
    <row r="116" spans="1:80" x14ac:dyDescent="0.2">
      <c r="A116" s="254"/>
      <c r="B116" s="257"/>
      <c r="C116" s="317" t="s">
        <v>252</v>
      </c>
      <c r="D116" s="318"/>
      <c r="E116" s="258">
        <v>27.9</v>
      </c>
      <c r="F116" s="259"/>
      <c r="G116" s="260"/>
      <c r="H116" s="261"/>
      <c r="I116" s="255"/>
      <c r="J116" s="262"/>
      <c r="K116" s="255"/>
      <c r="M116" s="256" t="s">
        <v>252</v>
      </c>
      <c r="O116" s="245"/>
    </row>
    <row r="117" spans="1:80" x14ac:dyDescent="0.2">
      <c r="A117" s="254"/>
      <c r="B117" s="257"/>
      <c r="C117" s="317" t="s">
        <v>253</v>
      </c>
      <c r="D117" s="318"/>
      <c r="E117" s="258">
        <v>31</v>
      </c>
      <c r="F117" s="259"/>
      <c r="G117" s="260"/>
      <c r="H117" s="261"/>
      <c r="I117" s="255"/>
      <c r="J117" s="262"/>
      <c r="K117" s="255"/>
      <c r="M117" s="256" t="s">
        <v>253</v>
      </c>
      <c r="O117" s="245"/>
    </row>
    <row r="118" spans="1:80" ht="45" x14ac:dyDescent="0.2">
      <c r="A118" s="246">
        <v>31</v>
      </c>
      <c r="B118" s="247" t="s">
        <v>254</v>
      </c>
      <c r="C118" s="248" t="s">
        <v>478</v>
      </c>
      <c r="D118" s="249" t="s">
        <v>220</v>
      </c>
      <c r="E118" s="250">
        <v>25.4</v>
      </c>
      <c r="F118" s="250"/>
      <c r="G118" s="251">
        <f>E118*F118</f>
        <v>0</v>
      </c>
      <c r="H118" s="252">
        <v>0</v>
      </c>
      <c r="I118" s="253">
        <f>E118*H118</f>
        <v>0</v>
      </c>
      <c r="J118" s="252"/>
      <c r="K118" s="253">
        <f>E118*J118</f>
        <v>0</v>
      </c>
      <c r="O118" s="245">
        <v>2</v>
      </c>
      <c r="AA118" s="218">
        <v>12</v>
      </c>
      <c r="AB118" s="218">
        <v>0</v>
      </c>
      <c r="AC118" s="218">
        <v>4</v>
      </c>
      <c r="AZ118" s="218">
        <v>2</v>
      </c>
      <c r="BA118" s="218">
        <f>IF(AZ118=1,G118,0)</f>
        <v>0</v>
      </c>
      <c r="BB118" s="218">
        <f>IF(AZ118=2,G118,0)</f>
        <v>0</v>
      </c>
      <c r="BC118" s="218">
        <f>IF(AZ118=3,G118,0)</f>
        <v>0</v>
      </c>
      <c r="BD118" s="218">
        <f>IF(AZ118=4,G118,0)</f>
        <v>0</v>
      </c>
      <c r="BE118" s="218">
        <f>IF(AZ118=5,G118,0)</f>
        <v>0</v>
      </c>
      <c r="CA118" s="245">
        <v>12</v>
      </c>
      <c r="CB118" s="245">
        <v>0</v>
      </c>
    </row>
    <row r="119" spans="1:80" x14ac:dyDescent="0.2">
      <c r="A119" s="254"/>
      <c r="B119" s="257"/>
      <c r="C119" s="317" t="s">
        <v>158</v>
      </c>
      <c r="D119" s="318"/>
      <c r="E119" s="258">
        <v>19.899999999999999</v>
      </c>
      <c r="F119" s="259"/>
      <c r="G119" s="260"/>
      <c r="H119" s="261"/>
      <c r="I119" s="255"/>
      <c r="J119" s="262"/>
      <c r="K119" s="255"/>
      <c r="M119" s="256" t="s">
        <v>158</v>
      </c>
      <c r="O119" s="245"/>
    </row>
    <row r="120" spans="1:80" x14ac:dyDescent="0.2">
      <c r="A120" s="254"/>
      <c r="B120" s="257"/>
      <c r="C120" s="317" t="s">
        <v>255</v>
      </c>
      <c r="D120" s="318"/>
      <c r="E120" s="258">
        <v>5.5</v>
      </c>
      <c r="F120" s="259"/>
      <c r="G120" s="260"/>
      <c r="H120" s="261"/>
      <c r="I120" s="255"/>
      <c r="J120" s="262"/>
      <c r="K120" s="255"/>
      <c r="M120" s="256" t="s">
        <v>255</v>
      </c>
      <c r="O120" s="245"/>
    </row>
    <row r="121" spans="1:80" x14ac:dyDescent="0.2">
      <c r="A121" s="246">
        <v>32</v>
      </c>
      <c r="B121" s="247" t="s">
        <v>256</v>
      </c>
      <c r="C121" s="248" t="s">
        <v>257</v>
      </c>
      <c r="D121" s="249" t="s">
        <v>13</v>
      </c>
      <c r="E121" s="250">
        <v>426.899</v>
      </c>
      <c r="F121" s="250"/>
      <c r="G121" s="251">
        <f>E121*F121</f>
        <v>0</v>
      </c>
      <c r="H121" s="252">
        <v>0</v>
      </c>
      <c r="I121" s="253">
        <f>E121*H121</f>
        <v>0</v>
      </c>
      <c r="J121" s="252"/>
      <c r="K121" s="253">
        <f>E121*J121</f>
        <v>0</v>
      </c>
      <c r="O121" s="245">
        <v>2</v>
      </c>
      <c r="AA121" s="218">
        <v>7</v>
      </c>
      <c r="AB121" s="218">
        <v>1002</v>
      </c>
      <c r="AC121" s="218">
        <v>5</v>
      </c>
      <c r="AZ121" s="218">
        <v>2</v>
      </c>
      <c r="BA121" s="218">
        <f>IF(AZ121=1,G121,0)</f>
        <v>0</v>
      </c>
      <c r="BB121" s="218">
        <f>IF(AZ121=2,G121,0)</f>
        <v>0</v>
      </c>
      <c r="BC121" s="218">
        <f>IF(AZ121=3,G121,0)</f>
        <v>0</v>
      </c>
      <c r="BD121" s="218">
        <f>IF(AZ121=4,G121,0)</f>
        <v>0</v>
      </c>
      <c r="BE121" s="218">
        <f>IF(AZ121=5,G121,0)</f>
        <v>0</v>
      </c>
      <c r="CA121" s="245">
        <v>7</v>
      </c>
      <c r="CB121" s="245">
        <v>1002</v>
      </c>
    </row>
    <row r="122" spans="1:80" x14ac:dyDescent="0.2">
      <c r="A122" s="263"/>
      <c r="B122" s="264" t="s">
        <v>99</v>
      </c>
      <c r="C122" s="265" t="s">
        <v>246</v>
      </c>
      <c r="D122" s="266"/>
      <c r="E122" s="267"/>
      <c r="F122" s="268"/>
      <c r="G122" s="269">
        <f>SUM(G111:G121)</f>
        <v>0</v>
      </c>
      <c r="H122" s="270"/>
      <c r="I122" s="271">
        <f>SUM(I111:I121)</f>
        <v>0</v>
      </c>
      <c r="J122" s="270"/>
      <c r="K122" s="271">
        <f>SUM(K111:K121)</f>
        <v>-0.11799000000000001</v>
      </c>
      <c r="O122" s="245">
        <v>4</v>
      </c>
      <c r="BA122" s="272">
        <f>SUM(BA111:BA121)</f>
        <v>0</v>
      </c>
      <c r="BB122" s="272">
        <f>SUM(BB111:BB121)</f>
        <v>0</v>
      </c>
      <c r="BC122" s="272">
        <f>SUM(BC111:BC121)</f>
        <v>0</v>
      </c>
      <c r="BD122" s="272">
        <f>SUM(BD111:BD121)</f>
        <v>0</v>
      </c>
      <c r="BE122" s="272">
        <f>SUM(BE111:BE121)</f>
        <v>0</v>
      </c>
    </row>
    <row r="123" spans="1:80" x14ac:dyDescent="0.2">
      <c r="A123" s="235" t="s">
        <v>96</v>
      </c>
      <c r="B123" s="236" t="s">
        <v>258</v>
      </c>
      <c r="C123" s="237" t="s">
        <v>259</v>
      </c>
      <c r="D123" s="238"/>
      <c r="E123" s="239"/>
      <c r="F123" s="239"/>
      <c r="G123" s="240"/>
      <c r="H123" s="241"/>
      <c r="I123" s="242"/>
      <c r="J123" s="243"/>
      <c r="K123" s="244"/>
      <c r="O123" s="245">
        <v>1</v>
      </c>
    </row>
    <row r="124" spans="1:80" x14ac:dyDescent="0.2">
      <c r="A124" s="246">
        <v>33</v>
      </c>
      <c r="B124" s="247" t="s">
        <v>261</v>
      </c>
      <c r="C124" s="248" t="s">
        <v>262</v>
      </c>
      <c r="D124" s="249" t="s">
        <v>98</v>
      </c>
      <c r="E124" s="250">
        <v>2</v>
      </c>
      <c r="F124" s="250"/>
      <c r="G124" s="251">
        <f>E124*F124</f>
        <v>0</v>
      </c>
      <c r="H124" s="252">
        <v>0</v>
      </c>
      <c r="I124" s="253">
        <f>E124*H124</f>
        <v>0</v>
      </c>
      <c r="J124" s="252"/>
      <c r="K124" s="253">
        <f>E124*J124</f>
        <v>0</v>
      </c>
      <c r="O124" s="245">
        <v>2</v>
      </c>
      <c r="AA124" s="218">
        <v>12</v>
      </c>
      <c r="AB124" s="218">
        <v>0</v>
      </c>
      <c r="AC124" s="218">
        <v>5</v>
      </c>
      <c r="AZ124" s="218">
        <v>2</v>
      </c>
      <c r="BA124" s="218">
        <f>IF(AZ124=1,G124,0)</f>
        <v>0</v>
      </c>
      <c r="BB124" s="218">
        <f>IF(AZ124=2,G124,0)</f>
        <v>0</v>
      </c>
      <c r="BC124" s="218">
        <f>IF(AZ124=3,G124,0)</f>
        <v>0</v>
      </c>
      <c r="BD124" s="218">
        <f>IF(AZ124=4,G124,0)</f>
        <v>0</v>
      </c>
      <c r="BE124" s="218">
        <f>IF(AZ124=5,G124,0)</f>
        <v>0</v>
      </c>
      <c r="CA124" s="245">
        <v>12</v>
      </c>
      <c r="CB124" s="245">
        <v>0</v>
      </c>
    </row>
    <row r="125" spans="1:80" x14ac:dyDescent="0.2">
      <c r="A125" s="254"/>
      <c r="B125" s="257"/>
      <c r="C125" s="317" t="s">
        <v>263</v>
      </c>
      <c r="D125" s="318"/>
      <c r="E125" s="258">
        <v>2</v>
      </c>
      <c r="F125" s="259"/>
      <c r="G125" s="260"/>
      <c r="H125" s="261"/>
      <c r="I125" s="255"/>
      <c r="J125" s="262"/>
      <c r="K125" s="255"/>
      <c r="M125" s="256">
        <v>2</v>
      </c>
      <c r="O125" s="245"/>
    </row>
    <row r="126" spans="1:80" ht="45" x14ac:dyDescent="0.2">
      <c r="A126" s="246">
        <v>34</v>
      </c>
      <c r="B126" s="247" t="s">
        <v>264</v>
      </c>
      <c r="C126" s="248" t="s">
        <v>492</v>
      </c>
      <c r="D126" s="249" t="s">
        <v>98</v>
      </c>
      <c r="E126" s="250">
        <v>2</v>
      </c>
      <c r="F126" s="250"/>
      <c r="G126" s="251">
        <f>E126*F126</f>
        <v>0</v>
      </c>
      <c r="H126" s="252">
        <v>0</v>
      </c>
      <c r="I126" s="253">
        <f>E126*H126</f>
        <v>0</v>
      </c>
      <c r="J126" s="252"/>
      <c r="K126" s="253">
        <f>E126*J126</f>
        <v>0</v>
      </c>
      <c r="O126" s="245">
        <v>2</v>
      </c>
      <c r="AA126" s="218">
        <v>12</v>
      </c>
      <c r="AB126" s="218">
        <v>0</v>
      </c>
      <c r="AC126" s="218">
        <v>6</v>
      </c>
      <c r="AZ126" s="218">
        <v>2</v>
      </c>
      <c r="BA126" s="218">
        <f>IF(AZ126=1,G126,0)</f>
        <v>0</v>
      </c>
      <c r="BB126" s="218">
        <f>IF(AZ126=2,G126,0)</f>
        <v>0</v>
      </c>
      <c r="BC126" s="218">
        <f>IF(AZ126=3,G126,0)</f>
        <v>0</v>
      </c>
      <c r="BD126" s="218">
        <f>IF(AZ126=4,G126,0)</f>
        <v>0</v>
      </c>
      <c r="BE126" s="218">
        <f>IF(AZ126=5,G126,0)</f>
        <v>0</v>
      </c>
      <c r="CA126" s="245">
        <v>12</v>
      </c>
      <c r="CB126" s="245">
        <v>0</v>
      </c>
    </row>
    <row r="127" spans="1:80" x14ac:dyDescent="0.2">
      <c r="A127" s="254"/>
      <c r="B127" s="257"/>
      <c r="C127" s="317" t="s">
        <v>265</v>
      </c>
      <c r="D127" s="318"/>
      <c r="E127" s="258">
        <v>2</v>
      </c>
      <c r="F127" s="259"/>
      <c r="G127" s="260"/>
      <c r="H127" s="261"/>
      <c r="I127" s="255"/>
      <c r="J127" s="262"/>
      <c r="K127" s="255"/>
      <c r="M127" s="256" t="s">
        <v>265</v>
      </c>
      <c r="O127" s="245"/>
    </row>
    <row r="128" spans="1:80" ht="45" x14ac:dyDescent="0.2">
      <c r="A128" s="246">
        <v>35</v>
      </c>
      <c r="B128" s="247" t="s">
        <v>266</v>
      </c>
      <c r="C128" s="248" t="s">
        <v>479</v>
      </c>
      <c r="D128" s="249" t="s">
        <v>98</v>
      </c>
      <c r="E128" s="250">
        <v>2</v>
      </c>
      <c r="F128" s="250"/>
      <c r="G128" s="251">
        <f>E128*F128</f>
        <v>0</v>
      </c>
      <c r="H128" s="252">
        <v>0</v>
      </c>
      <c r="I128" s="253">
        <f>E128*H128</f>
        <v>0</v>
      </c>
      <c r="J128" s="252"/>
      <c r="K128" s="253">
        <f>E128*J128</f>
        <v>0</v>
      </c>
      <c r="O128" s="245">
        <v>2</v>
      </c>
      <c r="AA128" s="218">
        <v>12</v>
      </c>
      <c r="AB128" s="218">
        <v>0</v>
      </c>
      <c r="AC128" s="218">
        <v>33</v>
      </c>
      <c r="AZ128" s="218">
        <v>2</v>
      </c>
      <c r="BA128" s="218">
        <f>IF(AZ128=1,G128,0)</f>
        <v>0</v>
      </c>
      <c r="BB128" s="218">
        <f>IF(AZ128=2,G128,0)</f>
        <v>0</v>
      </c>
      <c r="BC128" s="218">
        <f>IF(AZ128=3,G128,0)</f>
        <v>0</v>
      </c>
      <c r="BD128" s="218">
        <f>IF(AZ128=4,G128,0)</f>
        <v>0</v>
      </c>
      <c r="BE128" s="218">
        <f>IF(AZ128=5,G128,0)</f>
        <v>0</v>
      </c>
      <c r="CA128" s="245">
        <v>12</v>
      </c>
      <c r="CB128" s="245">
        <v>0</v>
      </c>
    </row>
    <row r="129" spans="1:80" x14ac:dyDescent="0.2">
      <c r="A129" s="254"/>
      <c r="B129" s="257"/>
      <c r="C129" s="317" t="s">
        <v>265</v>
      </c>
      <c r="D129" s="318"/>
      <c r="E129" s="258">
        <v>2</v>
      </c>
      <c r="F129" s="259"/>
      <c r="G129" s="260"/>
      <c r="H129" s="261"/>
      <c r="I129" s="255"/>
      <c r="J129" s="262"/>
      <c r="K129" s="255"/>
      <c r="M129" s="256" t="s">
        <v>265</v>
      </c>
      <c r="O129" s="245"/>
    </row>
    <row r="130" spans="1:80" x14ac:dyDescent="0.2">
      <c r="A130" s="246">
        <v>36</v>
      </c>
      <c r="B130" s="247" t="s">
        <v>267</v>
      </c>
      <c r="C130" s="248" t="s">
        <v>268</v>
      </c>
      <c r="D130" s="249" t="s">
        <v>13</v>
      </c>
      <c r="E130" s="250">
        <f>SUM(G124:G128)/100</f>
        <v>0</v>
      </c>
      <c r="F130" s="250"/>
      <c r="G130" s="251">
        <f>E130*F130</f>
        <v>0</v>
      </c>
      <c r="H130" s="252">
        <v>0</v>
      </c>
      <c r="I130" s="253">
        <f>E130*H130</f>
        <v>0</v>
      </c>
      <c r="J130" s="252"/>
      <c r="K130" s="253">
        <f>E130*J130</f>
        <v>0</v>
      </c>
      <c r="O130" s="245">
        <v>2</v>
      </c>
      <c r="AA130" s="218">
        <v>7</v>
      </c>
      <c r="AB130" s="218">
        <v>1002</v>
      </c>
      <c r="AC130" s="218">
        <v>5</v>
      </c>
      <c r="AZ130" s="218">
        <v>2</v>
      </c>
      <c r="BA130" s="218">
        <f>IF(AZ130=1,G130,0)</f>
        <v>0</v>
      </c>
      <c r="BB130" s="218">
        <f>IF(AZ130=2,G130,0)</f>
        <v>0</v>
      </c>
      <c r="BC130" s="218">
        <f>IF(AZ130=3,G130,0)</f>
        <v>0</v>
      </c>
      <c r="BD130" s="218">
        <f>IF(AZ130=4,G130,0)</f>
        <v>0</v>
      </c>
      <c r="BE130" s="218">
        <f>IF(AZ130=5,G130,0)</f>
        <v>0</v>
      </c>
      <c r="CA130" s="245">
        <v>7</v>
      </c>
      <c r="CB130" s="245">
        <v>1002</v>
      </c>
    </row>
    <row r="131" spans="1:80" x14ac:dyDescent="0.2">
      <c r="A131" s="263"/>
      <c r="B131" s="264" t="s">
        <v>99</v>
      </c>
      <c r="C131" s="265" t="s">
        <v>260</v>
      </c>
      <c r="D131" s="266"/>
      <c r="E131" s="267"/>
      <c r="F131" s="268"/>
      <c r="G131" s="269">
        <f>SUM(G123:G130)</f>
        <v>0</v>
      </c>
      <c r="H131" s="270"/>
      <c r="I131" s="271">
        <f>SUM(I123:I130)</f>
        <v>0</v>
      </c>
      <c r="J131" s="270"/>
      <c r="K131" s="271">
        <f>SUM(K123:K130)</f>
        <v>0</v>
      </c>
      <c r="O131" s="245">
        <v>4</v>
      </c>
      <c r="BA131" s="272">
        <f>SUM(BA123:BA130)</f>
        <v>0</v>
      </c>
      <c r="BB131" s="272">
        <f>SUM(BB123:BB130)</f>
        <v>0</v>
      </c>
      <c r="BC131" s="272">
        <f>SUM(BC123:BC130)</f>
        <v>0</v>
      </c>
      <c r="BD131" s="272">
        <f>SUM(BD123:BD130)</f>
        <v>0</v>
      </c>
      <c r="BE131" s="272">
        <f>SUM(BE123:BE130)</f>
        <v>0</v>
      </c>
    </row>
    <row r="132" spans="1:80" x14ac:dyDescent="0.2">
      <c r="A132" s="235" t="s">
        <v>96</v>
      </c>
      <c r="B132" s="236" t="s">
        <v>269</v>
      </c>
      <c r="C132" s="237" t="s">
        <v>270</v>
      </c>
      <c r="D132" s="238"/>
      <c r="E132" s="239"/>
      <c r="F132" s="239"/>
      <c r="G132" s="240"/>
      <c r="H132" s="241"/>
      <c r="I132" s="242"/>
      <c r="J132" s="243"/>
      <c r="K132" s="244"/>
      <c r="O132" s="245">
        <v>1</v>
      </c>
    </row>
    <row r="133" spans="1:80" x14ac:dyDescent="0.2">
      <c r="A133" s="246">
        <v>37</v>
      </c>
      <c r="B133" s="247" t="s">
        <v>272</v>
      </c>
      <c r="C133" s="248" t="s">
        <v>273</v>
      </c>
      <c r="D133" s="249" t="s">
        <v>98</v>
      </c>
      <c r="E133" s="250">
        <v>54</v>
      </c>
      <c r="F133" s="250"/>
      <c r="G133" s="251">
        <f>E133*F133</f>
        <v>0</v>
      </c>
      <c r="H133" s="252">
        <v>0</v>
      </c>
      <c r="I133" s="253">
        <f>E133*H133</f>
        <v>0</v>
      </c>
      <c r="J133" s="252"/>
      <c r="K133" s="253">
        <f>E133*J133</f>
        <v>0</v>
      </c>
      <c r="O133" s="245">
        <v>2</v>
      </c>
      <c r="AA133" s="218">
        <v>12</v>
      </c>
      <c r="AB133" s="218">
        <v>0</v>
      </c>
      <c r="AC133" s="218">
        <v>7</v>
      </c>
      <c r="AZ133" s="218">
        <v>2</v>
      </c>
      <c r="BA133" s="218">
        <f>IF(AZ133=1,G133,0)</f>
        <v>0</v>
      </c>
      <c r="BB133" s="218">
        <f>IF(AZ133=2,G133,0)</f>
        <v>0</v>
      </c>
      <c r="BC133" s="218">
        <f>IF(AZ133=3,G133,0)</f>
        <v>0</v>
      </c>
      <c r="BD133" s="218">
        <f>IF(AZ133=4,G133,0)</f>
        <v>0</v>
      </c>
      <c r="BE133" s="218">
        <f>IF(AZ133=5,G133,0)</f>
        <v>0</v>
      </c>
      <c r="CA133" s="245">
        <v>12</v>
      </c>
      <c r="CB133" s="245">
        <v>0</v>
      </c>
    </row>
    <row r="134" spans="1:80" x14ac:dyDescent="0.2">
      <c r="A134" s="254"/>
      <c r="B134" s="257"/>
      <c r="C134" s="317" t="s">
        <v>274</v>
      </c>
      <c r="D134" s="318"/>
      <c r="E134" s="258">
        <v>54</v>
      </c>
      <c r="F134" s="259"/>
      <c r="G134" s="260"/>
      <c r="H134" s="261"/>
      <c r="I134" s="255"/>
      <c r="J134" s="262"/>
      <c r="K134" s="255"/>
      <c r="M134" s="256" t="s">
        <v>274</v>
      </c>
      <c r="O134" s="245"/>
    </row>
    <row r="135" spans="1:80" ht="33.75" x14ac:dyDescent="0.2">
      <c r="A135" s="246">
        <v>38</v>
      </c>
      <c r="B135" s="247" t="s">
        <v>275</v>
      </c>
      <c r="C135" s="248" t="s">
        <v>480</v>
      </c>
      <c r="D135" s="249" t="s">
        <v>98</v>
      </c>
      <c r="E135" s="250">
        <v>3</v>
      </c>
      <c r="F135" s="250"/>
      <c r="G135" s="251">
        <f>E135*F135</f>
        <v>0</v>
      </c>
      <c r="H135" s="252">
        <v>0</v>
      </c>
      <c r="I135" s="253">
        <f>E135*H135</f>
        <v>0</v>
      </c>
      <c r="J135" s="252"/>
      <c r="K135" s="253">
        <f>E135*J135</f>
        <v>0</v>
      </c>
      <c r="O135" s="245">
        <v>2</v>
      </c>
      <c r="AA135" s="218">
        <v>12</v>
      </c>
      <c r="AB135" s="218">
        <v>0</v>
      </c>
      <c r="AC135" s="218">
        <v>8</v>
      </c>
      <c r="AZ135" s="218">
        <v>2</v>
      </c>
      <c r="BA135" s="218">
        <f>IF(AZ135=1,G135,0)</f>
        <v>0</v>
      </c>
      <c r="BB135" s="218">
        <f>IF(AZ135=2,G135,0)</f>
        <v>0</v>
      </c>
      <c r="BC135" s="218">
        <f>IF(AZ135=3,G135,0)</f>
        <v>0</v>
      </c>
      <c r="BD135" s="218">
        <f>IF(AZ135=4,G135,0)</f>
        <v>0</v>
      </c>
      <c r="BE135" s="218">
        <f>IF(AZ135=5,G135,0)</f>
        <v>0</v>
      </c>
      <c r="CA135" s="245">
        <v>12</v>
      </c>
      <c r="CB135" s="245">
        <v>0</v>
      </c>
    </row>
    <row r="136" spans="1:80" x14ac:dyDescent="0.2">
      <c r="A136" s="254"/>
      <c r="B136" s="257"/>
      <c r="C136" s="317" t="s">
        <v>276</v>
      </c>
      <c r="D136" s="318"/>
      <c r="E136" s="258">
        <v>3</v>
      </c>
      <c r="F136" s="259"/>
      <c r="G136" s="260"/>
      <c r="H136" s="261"/>
      <c r="I136" s="255"/>
      <c r="J136" s="262"/>
      <c r="K136" s="255"/>
      <c r="M136" s="256" t="s">
        <v>276</v>
      </c>
      <c r="O136" s="245"/>
    </row>
    <row r="137" spans="1:80" ht="33.75" x14ac:dyDescent="0.2">
      <c r="A137" s="246">
        <v>39</v>
      </c>
      <c r="B137" s="247" t="s">
        <v>277</v>
      </c>
      <c r="C137" s="248" t="s">
        <v>481</v>
      </c>
      <c r="D137" s="249" t="s">
        <v>98</v>
      </c>
      <c r="E137" s="250">
        <v>11</v>
      </c>
      <c r="F137" s="250"/>
      <c r="G137" s="251">
        <f>E137*F137</f>
        <v>0</v>
      </c>
      <c r="H137" s="252">
        <v>0</v>
      </c>
      <c r="I137" s="253">
        <f>E137*H137</f>
        <v>0</v>
      </c>
      <c r="J137" s="252"/>
      <c r="K137" s="253">
        <f>E137*J137</f>
        <v>0</v>
      </c>
      <c r="O137" s="245">
        <v>2</v>
      </c>
      <c r="AA137" s="218">
        <v>12</v>
      </c>
      <c r="AB137" s="218">
        <v>0</v>
      </c>
      <c r="AC137" s="218">
        <v>9</v>
      </c>
      <c r="AZ137" s="218">
        <v>2</v>
      </c>
      <c r="BA137" s="218">
        <f>IF(AZ137=1,G137,0)</f>
        <v>0</v>
      </c>
      <c r="BB137" s="218">
        <f>IF(AZ137=2,G137,0)</f>
        <v>0</v>
      </c>
      <c r="BC137" s="218">
        <f>IF(AZ137=3,G137,0)</f>
        <v>0</v>
      </c>
      <c r="BD137" s="218">
        <f>IF(AZ137=4,G137,0)</f>
        <v>0</v>
      </c>
      <c r="BE137" s="218">
        <f>IF(AZ137=5,G137,0)</f>
        <v>0</v>
      </c>
      <c r="CA137" s="245">
        <v>12</v>
      </c>
      <c r="CB137" s="245">
        <v>0</v>
      </c>
    </row>
    <row r="138" spans="1:80" x14ac:dyDescent="0.2">
      <c r="A138" s="254"/>
      <c r="B138" s="257"/>
      <c r="C138" s="317" t="s">
        <v>278</v>
      </c>
      <c r="D138" s="318"/>
      <c r="E138" s="258">
        <v>11</v>
      </c>
      <c r="F138" s="259"/>
      <c r="G138" s="260"/>
      <c r="H138" s="261"/>
      <c r="I138" s="255"/>
      <c r="J138" s="262"/>
      <c r="K138" s="255"/>
      <c r="M138" s="256" t="s">
        <v>278</v>
      </c>
      <c r="O138" s="245"/>
    </row>
    <row r="139" spans="1:80" ht="33.75" x14ac:dyDescent="0.2">
      <c r="A139" s="246">
        <v>40</v>
      </c>
      <c r="B139" s="247" t="s">
        <v>279</v>
      </c>
      <c r="C139" s="248" t="s">
        <v>482</v>
      </c>
      <c r="D139" s="249" t="s">
        <v>98</v>
      </c>
      <c r="E139" s="250">
        <v>2</v>
      </c>
      <c r="F139" s="250"/>
      <c r="G139" s="251">
        <f>E139*F139</f>
        <v>0</v>
      </c>
      <c r="H139" s="252">
        <v>0</v>
      </c>
      <c r="I139" s="253">
        <f>E139*H139</f>
        <v>0</v>
      </c>
      <c r="J139" s="252"/>
      <c r="K139" s="253">
        <f>E139*J139</f>
        <v>0</v>
      </c>
      <c r="O139" s="245">
        <v>2</v>
      </c>
      <c r="AA139" s="218">
        <v>12</v>
      </c>
      <c r="AB139" s="218">
        <v>0</v>
      </c>
      <c r="AC139" s="218">
        <v>10</v>
      </c>
      <c r="AZ139" s="218">
        <v>2</v>
      </c>
      <c r="BA139" s="218">
        <f>IF(AZ139=1,G139,0)</f>
        <v>0</v>
      </c>
      <c r="BB139" s="218">
        <f>IF(AZ139=2,G139,0)</f>
        <v>0</v>
      </c>
      <c r="BC139" s="218">
        <f>IF(AZ139=3,G139,0)</f>
        <v>0</v>
      </c>
      <c r="BD139" s="218">
        <f>IF(AZ139=4,G139,0)</f>
        <v>0</v>
      </c>
      <c r="BE139" s="218">
        <f>IF(AZ139=5,G139,0)</f>
        <v>0</v>
      </c>
      <c r="CA139" s="245">
        <v>12</v>
      </c>
      <c r="CB139" s="245">
        <v>0</v>
      </c>
    </row>
    <row r="140" spans="1:80" x14ac:dyDescent="0.2">
      <c r="A140" s="254"/>
      <c r="B140" s="257"/>
      <c r="C140" s="317" t="s">
        <v>280</v>
      </c>
      <c r="D140" s="318"/>
      <c r="E140" s="258">
        <v>2</v>
      </c>
      <c r="F140" s="259"/>
      <c r="G140" s="260"/>
      <c r="H140" s="261"/>
      <c r="I140" s="255"/>
      <c r="J140" s="262"/>
      <c r="K140" s="255"/>
      <c r="M140" s="256" t="s">
        <v>280</v>
      </c>
      <c r="O140" s="245"/>
    </row>
    <row r="141" spans="1:80" ht="33.75" x14ac:dyDescent="0.2">
      <c r="A141" s="246">
        <v>41</v>
      </c>
      <c r="B141" s="247" t="s">
        <v>281</v>
      </c>
      <c r="C141" s="248" t="s">
        <v>483</v>
      </c>
      <c r="D141" s="249" t="s">
        <v>98</v>
      </c>
      <c r="E141" s="250">
        <v>38</v>
      </c>
      <c r="F141" s="250"/>
      <c r="G141" s="251">
        <f>E141*F141</f>
        <v>0</v>
      </c>
      <c r="H141" s="252">
        <v>0</v>
      </c>
      <c r="I141" s="253">
        <f>E141*H141</f>
        <v>0</v>
      </c>
      <c r="J141" s="252"/>
      <c r="K141" s="253">
        <f>E141*J141</f>
        <v>0</v>
      </c>
      <c r="O141" s="245">
        <v>2</v>
      </c>
      <c r="AA141" s="218">
        <v>12</v>
      </c>
      <c r="AB141" s="218">
        <v>0</v>
      </c>
      <c r="AC141" s="218">
        <v>11</v>
      </c>
      <c r="AZ141" s="218">
        <v>2</v>
      </c>
      <c r="BA141" s="218">
        <f>IF(AZ141=1,G141,0)</f>
        <v>0</v>
      </c>
      <c r="BB141" s="218">
        <f>IF(AZ141=2,G141,0)</f>
        <v>0</v>
      </c>
      <c r="BC141" s="218">
        <f>IF(AZ141=3,G141,0)</f>
        <v>0</v>
      </c>
      <c r="BD141" s="218">
        <f>IF(AZ141=4,G141,0)</f>
        <v>0</v>
      </c>
      <c r="BE141" s="218">
        <f>IF(AZ141=5,G141,0)</f>
        <v>0</v>
      </c>
      <c r="CA141" s="245">
        <v>12</v>
      </c>
      <c r="CB141" s="245">
        <v>0</v>
      </c>
    </row>
    <row r="142" spans="1:80" x14ac:dyDescent="0.2">
      <c r="A142" s="254"/>
      <c r="B142" s="257"/>
      <c r="C142" s="317" t="s">
        <v>282</v>
      </c>
      <c r="D142" s="318"/>
      <c r="E142" s="258">
        <v>18</v>
      </c>
      <c r="F142" s="259"/>
      <c r="G142" s="260"/>
      <c r="H142" s="261"/>
      <c r="I142" s="255"/>
      <c r="J142" s="262"/>
      <c r="K142" s="255"/>
      <c r="M142" s="256" t="s">
        <v>282</v>
      </c>
      <c r="O142" s="245"/>
    </row>
    <row r="143" spans="1:80" x14ac:dyDescent="0.2">
      <c r="A143" s="254"/>
      <c r="B143" s="257"/>
      <c r="C143" s="317" t="s">
        <v>283</v>
      </c>
      <c r="D143" s="318"/>
      <c r="E143" s="258">
        <v>20</v>
      </c>
      <c r="F143" s="259"/>
      <c r="G143" s="260"/>
      <c r="H143" s="261"/>
      <c r="I143" s="255"/>
      <c r="J143" s="262"/>
      <c r="K143" s="255"/>
      <c r="M143" s="256" t="s">
        <v>283</v>
      </c>
      <c r="O143" s="245"/>
    </row>
    <row r="144" spans="1:80" ht="33.75" x14ac:dyDescent="0.2">
      <c r="A144" s="246">
        <v>42</v>
      </c>
      <c r="B144" s="247" t="s">
        <v>284</v>
      </c>
      <c r="C144" s="248" t="s">
        <v>473</v>
      </c>
      <c r="D144" s="249" t="s">
        <v>285</v>
      </c>
      <c r="E144" s="250">
        <v>1</v>
      </c>
      <c r="F144" s="250"/>
      <c r="G144" s="251">
        <f>E144*F144</f>
        <v>0</v>
      </c>
      <c r="H144" s="252">
        <v>0</v>
      </c>
      <c r="I144" s="253">
        <f>E144*H144</f>
        <v>0</v>
      </c>
      <c r="J144" s="252"/>
      <c r="K144" s="253">
        <f>E144*J144</f>
        <v>0</v>
      </c>
      <c r="O144" s="245">
        <v>2</v>
      </c>
      <c r="AA144" s="218">
        <v>12</v>
      </c>
      <c r="AB144" s="218">
        <v>0</v>
      </c>
      <c r="AC144" s="218">
        <v>51</v>
      </c>
      <c r="AZ144" s="218">
        <v>2</v>
      </c>
      <c r="BA144" s="218">
        <f>IF(AZ144=1,G144,0)</f>
        <v>0</v>
      </c>
      <c r="BB144" s="218">
        <f>IF(AZ144=2,G144,0)</f>
        <v>0</v>
      </c>
      <c r="BC144" s="218">
        <f>IF(AZ144=3,G144,0)</f>
        <v>0</v>
      </c>
      <c r="BD144" s="218">
        <f>IF(AZ144=4,G144,0)</f>
        <v>0</v>
      </c>
      <c r="BE144" s="218">
        <f>IF(AZ144=5,G144,0)</f>
        <v>0</v>
      </c>
      <c r="CA144" s="245">
        <v>12</v>
      </c>
      <c r="CB144" s="245">
        <v>0</v>
      </c>
    </row>
    <row r="145" spans="1:80" x14ac:dyDescent="0.2">
      <c r="A145" s="254"/>
      <c r="B145" s="257"/>
      <c r="C145" s="317" t="s">
        <v>97</v>
      </c>
      <c r="D145" s="318"/>
      <c r="E145" s="258">
        <v>1</v>
      </c>
      <c r="F145" s="259"/>
      <c r="G145" s="260"/>
      <c r="H145" s="261"/>
      <c r="I145" s="255"/>
      <c r="J145" s="262"/>
      <c r="K145" s="255"/>
      <c r="M145" s="256">
        <v>1</v>
      </c>
      <c r="O145" s="245"/>
    </row>
    <row r="146" spans="1:80" x14ac:dyDescent="0.2">
      <c r="A146" s="246">
        <v>43</v>
      </c>
      <c r="B146" s="247" t="s">
        <v>286</v>
      </c>
      <c r="C146" s="248" t="s">
        <v>287</v>
      </c>
      <c r="D146" s="249" t="s">
        <v>122</v>
      </c>
      <c r="E146" s="250">
        <v>290</v>
      </c>
      <c r="F146" s="250"/>
      <c r="G146" s="251">
        <f>E146*F146</f>
        <v>0</v>
      </c>
      <c r="H146" s="252">
        <v>0</v>
      </c>
      <c r="I146" s="253">
        <f>E146*H146</f>
        <v>0</v>
      </c>
      <c r="J146" s="252"/>
      <c r="K146" s="253">
        <f>E146*J146</f>
        <v>0</v>
      </c>
      <c r="O146" s="245">
        <v>2</v>
      </c>
      <c r="AA146" s="218">
        <v>12</v>
      </c>
      <c r="AB146" s="218">
        <v>0</v>
      </c>
      <c r="AC146" s="218">
        <v>39</v>
      </c>
      <c r="AZ146" s="218">
        <v>2</v>
      </c>
      <c r="BA146" s="218">
        <f>IF(AZ146=1,G146,0)</f>
        <v>0</v>
      </c>
      <c r="BB146" s="218">
        <f>IF(AZ146=2,G146,0)</f>
        <v>0</v>
      </c>
      <c r="BC146" s="218">
        <f>IF(AZ146=3,G146,0)</f>
        <v>0</v>
      </c>
      <c r="BD146" s="218">
        <f>IF(AZ146=4,G146,0)</f>
        <v>0</v>
      </c>
      <c r="BE146" s="218">
        <f>IF(AZ146=5,G146,0)</f>
        <v>0</v>
      </c>
      <c r="CA146" s="245">
        <v>12</v>
      </c>
      <c r="CB146" s="245">
        <v>0</v>
      </c>
    </row>
    <row r="147" spans="1:80" x14ac:dyDescent="0.2">
      <c r="A147" s="254"/>
      <c r="B147" s="257"/>
      <c r="C147" s="317" t="s">
        <v>123</v>
      </c>
      <c r="D147" s="318"/>
      <c r="E147" s="258">
        <v>6.6</v>
      </c>
      <c r="F147" s="259"/>
      <c r="G147" s="260"/>
      <c r="H147" s="261"/>
      <c r="I147" s="255"/>
      <c r="J147" s="262"/>
      <c r="K147" s="255"/>
      <c r="M147" s="256" t="s">
        <v>123</v>
      </c>
      <c r="O147" s="245"/>
    </row>
    <row r="148" spans="1:80" x14ac:dyDescent="0.2">
      <c r="A148" s="254"/>
      <c r="B148" s="257"/>
      <c r="C148" s="317" t="s">
        <v>124</v>
      </c>
      <c r="D148" s="318"/>
      <c r="E148" s="258">
        <v>30.8</v>
      </c>
      <c r="F148" s="259"/>
      <c r="G148" s="260"/>
      <c r="H148" s="261"/>
      <c r="I148" s="255"/>
      <c r="J148" s="262"/>
      <c r="K148" s="255"/>
      <c r="M148" s="256" t="s">
        <v>124</v>
      </c>
      <c r="O148" s="245"/>
    </row>
    <row r="149" spans="1:80" x14ac:dyDescent="0.2">
      <c r="A149" s="254"/>
      <c r="B149" s="257"/>
      <c r="C149" s="317" t="s">
        <v>125</v>
      </c>
      <c r="D149" s="318"/>
      <c r="E149" s="258">
        <v>9.4</v>
      </c>
      <c r="F149" s="259"/>
      <c r="G149" s="260"/>
      <c r="H149" s="261"/>
      <c r="I149" s="255"/>
      <c r="J149" s="262"/>
      <c r="K149" s="255"/>
      <c r="M149" s="256" t="s">
        <v>125</v>
      </c>
      <c r="O149" s="245"/>
    </row>
    <row r="150" spans="1:80" x14ac:dyDescent="0.2">
      <c r="A150" s="254"/>
      <c r="B150" s="257"/>
      <c r="C150" s="317" t="s">
        <v>288</v>
      </c>
      <c r="D150" s="318"/>
      <c r="E150" s="258">
        <v>243.2</v>
      </c>
      <c r="F150" s="259"/>
      <c r="G150" s="260"/>
      <c r="H150" s="261"/>
      <c r="I150" s="255"/>
      <c r="J150" s="262"/>
      <c r="K150" s="255"/>
      <c r="M150" s="256" t="s">
        <v>288</v>
      </c>
      <c r="O150" s="245"/>
    </row>
    <row r="151" spans="1:80" x14ac:dyDescent="0.2">
      <c r="A151" s="246">
        <v>44</v>
      </c>
      <c r="B151" s="247" t="s">
        <v>289</v>
      </c>
      <c r="C151" s="248" t="s">
        <v>290</v>
      </c>
      <c r="D151" s="249" t="s">
        <v>122</v>
      </c>
      <c r="E151" s="250">
        <v>290</v>
      </c>
      <c r="F151" s="250"/>
      <c r="G151" s="251">
        <f>E151*F151</f>
        <v>0</v>
      </c>
      <c r="H151" s="252">
        <v>0</v>
      </c>
      <c r="I151" s="253">
        <f>E151*H151</f>
        <v>0</v>
      </c>
      <c r="J151" s="252"/>
      <c r="K151" s="253">
        <f>E151*J151</f>
        <v>0</v>
      </c>
      <c r="O151" s="245">
        <v>2</v>
      </c>
      <c r="AA151" s="218">
        <v>12</v>
      </c>
      <c r="AB151" s="218">
        <v>0</v>
      </c>
      <c r="AC151" s="218">
        <v>40</v>
      </c>
      <c r="AZ151" s="218">
        <v>2</v>
      </c>
      <c r="BA151" s="218">
        <f>IF(AZ151=1,G151,0)</f>
        <v>0</v>
      </c>
      <c r="BB151" s="218">
        <f>IF(AZ151=2,G151,0)</f>
        <v>0</v>
      </c>
      <c r="BC151" s="218">
        <f>IF(AZ151=3,G151,0)</f>
        <v>0</v>
      </c>
      <c r="BD151" s="218">
        <f>IF(AZ151=4,G151,0)</f>
        <v>0</v>
      </c>
      <c r="BE151" s="218">
        <f>IF(AZ151=5,G151,0)</f>
        <v>0</v>
      </c>
      <c r="CA151" s="245">
        <v>12</v>
      </c>
      <c r="CB151" s="245">
        <v>0</v>
      </c>
    </row>
    <row r="152" spans="1:80" x14ac:dyDescent="0.2">
      <c r="A152" s="254"/>
      <c r="B152" s="257"/>
      <c r="C152" s="317" t="s">
        <v>123</v>
      </c>
      <c r="D152" s="318"/>
      <c r="E152" s="258">
        <v>6.6</v>
      </c>
      <c r="F152" s="259"/>
      <c r="G152" s="260"/>
      <c r="H152" s="261"/>
      <c r="I152" s="255"/>
      <c r="J152" s="262"/>
      <c r="K152" s="255"/>
      <c r="M152" s="256" t="s">
        <v>123</v>
      </c>
      <c r="O152" s="245"/>
    </row>
    <row r="153" spans="1:80" x14ac:dyDescent="0.2">
      <c r="A153" s="254"/>
      <c r="B153" s="257"/>
      <c r="C153" s="317" t="s">
        <v>124</v>
      </c>
      <c r="D153" s="318"/>
      <c r="E153" s="258">
        <v>30.8</v>
      </c>
      <c r="F153" s="259"/>
      <c r="G153" s="260"/>
      <c r="H153" s="261"/>
      <c r="I153" s="255"/>
      <c r="J153" s="262"/>
      <c r="K153" s="255"/>
      <c r="M153" s="256" t="s">
        <v>124</v>
      </c>
      <c r="O153" s="245"/>
    </row>
    <row r="154" spans="1:80" x14ac:dyDescent="0.2">
      <c r="A154" s="254"/>
      <c r="B154" s="257"/>
      <c r="C154" s="317" t="s">
        <v>125</v>
      </c>
      <c r="D154" s="318"/>
      <c r="E154" s="258">
        <v>9.4</v>
      </c>
      <c r="F154" s="259"/>
      <c r="G154" s="260"/>
      <c r="H154" s="261"/>
      <c r="I154" s="255"/>
      <c r="J154" s="262"/>
      <c r="K154" s="255"/>
      <c r="M154" s="256" t="s">
        <v>125</v>
      </c>
      <c r="O154" s="245"/>
    </row>
    <row r="155" spans="1:80" x14ac:dyDescent="0.2">
      <c r="A155" s="254"/>
      <c r="B155" s="257"/>
      <c r="C155" s="317" t="s">
        <v>288</v>
      </c>
      <c r="D155" s="318"/>
      <c r="E155" s="258">
        <v>243.2</v>
      </c>
      <c r="F155" s="259"/>
      <c r="G155" s="260"/>
      <c r="H155" s="261"/>
      <c r="I155" s="255"/>
      <c r="J155" s="262"/>
      <c r="K155" s="255"/>
      <c r="M155" s="256" t="s">
        <v>288</v>
      </c>
      <c r="O155" s="245"/>
    </row>
    <row r="156" spans="1:80" x14ac:dyDescent="0.2">
      <c r="A156" s="246">
        <v>45</v>
      </c>
      <c r="B156" s="247" t="s">
        <v>291</v>
      </c>
      <c r="C156" s="248" t="s">
        <v>292</v>
      </c>
      <c r="D156" s="249" t="s">
        <v>13</v>
      </c>
      <c r="E156" s="250">
        <v>14946.64</v>
      </c>
      <c r="F156" s="250"/>
      <c r="G156" s="251">
        <f>E156*F156</f>
        <v>0</v>
      </c>
      <c r="H156" s="252">
        <v>0</v>
      </c>
      <c r="I156" s="253">
        <f>E156*H156</f>
        <v>0</v>
      </c>
      <c r="J156" s="252"/>
      <c r="K156" s="253">
        <f>E156*J156</f>
        <v>0</v>
      </c>
      <c r="O156" s="245">
        <v>2</v>
      </c>
      <c r="AA156" s="218">
        <v>7</v>
      </c>
      <c r="AB156" s="218">
        <v>1002</v>
      </c>
      <c r="AC156" s="218">
        <v>5</v>
      </c>
      <c r="AZ156" s="218">
        <v>2</v>
      </c>
      <c r="BA156" s="218">
        <f>IF(AZ156=1,G156,0)</f>
        <v>0</v>
      </c>
      <c r="BB156" s="218">
        <f>IF(AZ156=2,G156,0)</f>
        <v>0</v>
      </c>
      <c r="BC156" s="218">
        <f>IF(AZ156=3,G156,0)</f>
        <v>0</v>
      </c>
      <c r="BD156" s="218">
        <f>IF(AZ156=4,G156,0)</f>
        <v>0</v>
      </c>
      <c r="BE156" s="218">
        <f>IF(AZ156=5,G156,0)</f>
        <v>0</v>
      </c>
      <c r="CA156" s="245">
        <v>7</v>
      </c>
      <c r="CB156" s="245">
        <v>1002</v>
      </c>
    </row>
    <row r="157" spans="1:80" x14ac:dyDescent="0.2">
      <c r="A157" s="263"/>
      <c r="B157" s="264" t="s">
        <v>99</v>
      </c>
      <c r="C157" s="265" t="s">
        <v>271</v>
      </c>
      <c r="D157" s="266"/>
      <c r="E157" s="267"/>
      <c r="F157" s="268"/>
      <c r="G157" s="269">
        <f>SUM(G132:G156)</f>
        <v>0</v>
      </c>
      <c r="H157" s="270"/>
      <c r="I157" s="271">
        <f>SUM(I132:I156)</f>
        <v>0</v>
      </c>
      <c r="J157" s="270"/>
      <c r="K157" s="271">
        <f>SUM(K132:K156)</f>
        <v>0</v>
      </c>
      <c r="O157" s="245">
        <v>4</v>
      </c>
      <c r="BA157" s="272">
        <f>SUM(BA132:BA156)</f>
        <v>0</v>
      </c>
      <c r="BB157" s="272">
        <f>SUM(BB132:BB156)</f>
        <v>0</v>
      </c>
      <c r="BC157" s="272">
        <f>SUM(BC132:BC156)</f>
        <v>0</v>
      </c>
      <c r="BD157" s="272">
        <f>SUM(BD132:BD156)</f>
        <v>0</v>
      </c>
      <c r="BE157" s="272">
        <f>SUM(BE132:BE156)</f>
        <v>0</v>
      </c>
    </row>
    <row r="158" spans="1:80" x14ac:dyDescent="0.2">
      <c r="A158" s="235" t="s">
        <v>96</v>
      </c>
      <c r="B158" s="236" t="s">
        <v>293</v>
      </c>
      <c r="C158" s="237" t="s">
        <v>294</v>
      </c>
      <c r="D158" s="238"/>
      <c r="E158" s="239"/>
      <c r="F158" s="239"/>
      <c r="G158" s="240"/>
      <c r="H158" s="241"/>
      <c r="I158" s="242"/>
      <c r="J158" s="243"/>
      <c r="K158" s="244"/>
      <c r="O158" s="245">
        <v>1</v>
      </c>
    </row>
    <row r="159" spans="1:80" ht="22.5" x14ac:dyDescent="0.2">
      <c r="A159" s="246">
        <v>46</v>
      </c>
      <c r="B159" s="247" t="s">
        <v>296</v>
      </c>
      <c r="C159" s="248" t="s">
        <v>297</v>
      </c>
      <c r="D159" s="249" t="s">
        <v>113</v>
      </c>
      <c r="E159" s="250">
        <v>16.899999999999999</v>
      </c>
      <c r="F159" s="250"/>
      <c r="G159" s="251">
        <f>E159*F159</f>
        <v>0</v>
      </c>
      <c r="H159" s="252">
        <v>5.024E-2</v>
      </c>
      <c r="I159" s="253">
        <f>E159*H159</f>
        <v>0.84905599999999992</v>
      </c>
      <c r="J159" s="252">
        <v>0</v>
      </c>
      <c r="K159" s="253">
        <f>E159*J159</f>
        <v>0</v>
      </c>
      <c r="O159" s="245">
        <v>2</v>
      </c>
      <c r="AA159" s="218">
        <v>1</v>
      </c>
      <c r="AB159" s="218">
        <v>7</v>
      </c>
      <c r="AC159" s="218">
        <v>7</v>
      </c>
      <c r="AZ159" s="218">
        <v>2</v>
      </c>
      <c r="BA159" s="218">
        <f>IF(AZ159=1,G159,0)</f>
        <v>0</v>
      </c>
      <c r="BB159" s="218">
        <f>IF(AZ159=2,G159,0)</f>
        <v>0</v>
      </c>
      <c r="BC159" s="218">
        <f>IF(AZ159=3,G159,0)</f>
        <v>0</v>
      </c>
      <c r="BD159" s="218">
        <f>IF(AZ159=4,G159,0)</f>
        <v>0</v>
      </c>
      <c r="BE159" s="218">
        <f>IF(AZ159=5,G159,0)</f>
        <v>0</v>
      </c>
      <c r="CA159" s="245">
        <v>1</v>
      </c>
      <c r="CB159" s="245">
        <v>7</v>
      </c>
    </row>
    <row r="160" spans="1:80" x14ac:dyDescent="0.2">
      <c r="A160" s="254"/>
      <c r="B160" s="257"/>
      <c r="C160" s="317" t="s">
        <v>298</v>
      </c>
      <c r="D160" s="318"/>
      <c r="E160" s="258">
        <v>-2.5499999999999998</v>
      </c>
      <c r="F160" s="259"/>
      <c r="G160" s="260"/>
      <c r="H160" s="261"/>
      <c r="I160" s="255"/>
      <c r="J160" s="262"/>
      <c r="K160" s="255"/>
      <c r="M160" s="256" t="s">
        <v>298</v>
      </c>
      <c r="O160" s="245"/>
    </row>
    <row r="161" spans="1:80" x14ac:dyDescent="0.2">
      <c r="A161" s="254"/>
      <c r="B161" s="257"/>
      <c r="C161" s="317" t="s">
        <v>299</v>
      </c>
      <c r="D161" s="318"/>
      <c r="E161" s="258">
        <v>6.16</v>
      </c>
      <c r="F161" s="259"/>
      <c r="G161" s="260"/>
      <c r="H161" s="261"/>
      <c r="I161" s="255"/>
      <c r="J161" s="262"/>
      <c r="K161" s="255"/>
      <c r="M161" s="256" t="s">
        <v>299</v>
      </c>
      <c r="O161" s="245"/>
    </row>
    <row r="162" spans="1:80" x14ac:dyDescent="0.2">
      <c r="A162" s="254"/>
      <c r="B162" s="257"/>
      <c r="C162" s="317" t="s">
        <v>300</v>
      </c>
      <c r="D162" s="318"/>
      <c r="E162" s="258">
        <v>1.8</v>
      </c>
      <c r="F162" s="259"/>
      <c r="G162" s="260"/>
      <c r="H162" s="261"/>
      <c r="I162" s="255"/>
      <c r="J162" s="262"/>
      <c r="K162" s="255"/>
      <c r="M162" s="256" t="s">
        <v>300</v>
      </c>
      <c r="O162" s="245"/>
    </row>
    <row r="163" spans="1:80" x14ac:dyDescent="0.2">
      <c r="A163" s="254"/>
      <c r="B163" s="257"/>
      <c r="C163" s="317" t="s">
        <v>301</v>
      </c>
      <c r="D163" s="318"/>
      <c r="E163" s="258">
        <v>11.4</v>
      </c>
      <c r="F163" s="259"/>
      <c r="G163" s="260"/>
      <c r="H163" s="261"/>
      <c r="I163" s="255"/>
      <c r="J163" s="262"/>
      <c r="K163" s="255"/>
      <c r="M163" s="256" t="s">
        <v>301</v>
      </c>
      <c r="O163" s="245"/>
    </row>
    <row r="164" spans="1:80" x14ac:dyDescent="0.2">
      <c r="A164" s="254"/>
      <c r="B164" s="257"/>
      <c r="C164" s="317" t="s">
        <v>302</v>
      </c>
      <c r="D164" s="318"/>
      <c r="E164" s="258">
        <v>0.09</v>
      </c>
      <c r="F164" s="259"/>
      <c r="G164" s="260"/>
      <c r="H164" s="261"/>
      <c r="I164" s="255"/>
      <c r="J164" s="262"/>
      <c r="K164" s="255"/>
      <c r="M164" s="256" t="s">
        <v>302</v>
      </c>
      <c r="O164" s="245"/>
    </row>
    <row r="165" spans="1:80" x14ac:dyDescent="0.2">
      <c r="A165" s="246">
        <v>47</v>
      </c>
      <c r="B165" s="247" t="s">
        <v>303</v>
      </c>
      <c r="C165" s="248" t="s">
        <v>304</v>
      </c>
      <c r="D165" s="249" t="s">
        <v>113</v>
      </c>
      <c r="E165" s="250">
        <v>18</v>
      </c>
      <c r="F165" s="250"/>
      <c r="G165" s="251">
        <f>E165*F165</f>
        <v>0</v>
      </c>
      <c r="H165" s="252">
        <v>1.29E-2</v>
      </c>
      <c r="I165" s="253">
        <f>E165*H165</f>
        <v>0.23219999999999999</v>
      </c>
      <c r="J165" s="252"/>
      <c r="K165" s="253">
        <f>E165*J165</f>
        <v>0</v>
      </c>
      <c r="O165" s="245">
        <v>2</v>
      </c>
      <c r="AA165" s="218">
        <v>3</v>
      </c>
      <c r="AB165" s="218">
        <v>7</v>
      </c>
      <c r="AC165" s="218">
        <v>597623001</v>
      </c>
      <c r="AZ165" s="218">
        <v>2</v>
      </c>
      <c r="BA165" s="218">
        <f>IF(AZ165=1,G165,0)</f>
        <v>0</v>
      </c>
      <c r="BB165" s="218">
        <f>IF(AZ165=2,G165,0)</f>
        <v>0</v>
      </c>
      <c r="BC165" s="218">
        <f>IF(AZ165=3,G165,0)</f>
        <v>0</v>
      </c>
      <c r="BD165" s="218">
        <f>IF(AZ165=4,G165,0)</f>
        <v>0</v>
      </c>
      <c r="BE165" s="218">
        <f>IF(AZ165=5,G165,0)</f>
        <v>0</v>
      </c>
      <c r="CA165" s="245">
        <v>3</v>
      </c>
      <c r="CB165" s="245">
        <v>7</v>
      </c>
    </row>
    <row r="166" spans="1:80" x14ac:dyDescent="0.2">
      <c r="A166" s="254"/>
      <c r="B166" s="257"/>
      <c r="C166" s="317" t="s">
        <v>305</v>
      </c>
      <c r="D166" s="318"/>
      <c r="E166" s="258">
        <v>17.745000000000001</v>
      </c>
      <c r="F166" s="259"/>
      <c r="G166" s="260"/>
      <c r="H166" s="261"/>
      <c r="I166" s="255"/>
      <c r="J166" s="262"/>
      <c r="K166" s="255"/>
      <c r="M166" s="256" t="s">
        <v>305</v>
      </c>
      <c r="O166" s="245"/>
    </row>
    <row r="167" spans="1:80" x14ac:dyDescent="0.2">
      <c r="A167" s="254"/>
      <c r="B167" s="257"/>
      <c r="C167" s="317" t="s">
        <v>306</v>
      </c>
      <c r="D167" s="318"/>
      <c r="E167" s="258">
        <v>0.255</v>
      </c>
      <c r="F167" s="259"/>
      <c r="G167" s="260"/>
      <c r="H167" s="261"/>
      <c r="I167" s="255"/>
      <c r="J167" s="262"/>
      <c r="K167" s="255"/>
      <c r="M167" s="256" t="s">
        <v>306</v>
      </c>
      <c r="O167" s="245"/>
    </row>
    <row r="168" spans="1:80" x14ac:dyDescent="0.2">
      <c r="A168" s="246">
        <v>48</v>
      </c>
      <c r="B168" s="247" t="s">
        <v>307</v>
      </c>
      <c r="C168" s="248" t="s">
        <v>308</v>
      </c>
      <c r="D168" s="249" t="s">
        <v>243</v>
      </c>
      <c r="E168" s="250">
        <f>SUM(E159:E167)/100</f>
        <v>0.69799999999999995</v>
      </c>
      <c r="F168" s="250"/>
      <c r="G168" s="251">
        <f>E168*F168</f>
        <v>0</v>
      </c>
      <c r="H168" s="252">
        <v>0</v>
      </c>
      <c r="I168" s="253">
        <f>E168*H168</f>
        <v>0</v>
      </c>
      <c r="J168" s="252"/>
      <c r="K168" s="253">
        <f>E168*J168</f>
        <v>0</v>
      </c>
      <c r="O168" s="245">
        <v>2</v>
      </c>
      <c r="AA168" s="218">
        <v>7</v>
      </c>
      <c r="AB168" s="218">
        <v>1001</v>
      </c>
      <c r="AC168" s="218">
        <v>5</v>
      </c>
      <c r="AZ168" s="218">
        <v>2</v>
      </c>
      <c r="BA168" s="218">
        <f>IF(AZ168=1,G168,0)</f>
        <v>0</v>
      </c>
      <c r="BB168" s="218">
        <f>IF(AZ168=2,G168,0)</f>
        <v>0</v>
      </c>
      <c r="BC168" s="218">
        <f>IF(AZ168=3,G168,0)</f>
        <v>0</v>
      </c>
      <c r="BD168" s="218">
        <f>IF(AZ168=4,G168,0)</f>
        <v>0</v>
      </c>
      <c r="BE168" s="218">
        <f>IF(AZ168=5,G168,0)</f>
        <v>0</v>
      </c>
      <c r="CA168" s="245">
        <v>7</v>
      </c>
      <c r="CB168" s="245">
        <v>1001</v>
      </c>
    </row>
    <row r="169" spans="1:80" x14ac:dyDescent="0.2">
      <c r="A169" s="263"/>
      <c r="B169" s="264" t="s">
        <v>99</v>
      </c>
      <c r="C169" s="265" t="s">
        <v>295</v>
      </c>
      <c r="D169" s="266"/>
      <c r="E169" s="267"/>
      <c r="F169" s="268"/>
      <c r="G169" s="269">
        <f>SUM(G158:G168)</f>
        <v>0</v>
      </c>
      <c r="H169" s="270"/>
      <c r="I169" s="271">
        <f>SUM(I158:I168)</f>
        <v>1.081256</v>
      </c>
      <c r="J169" s="270"/>
      <c r="K169" s="271">
        <f>SUM(K158:K168)</f>
        <v>0</v>
      </c>
      <c r="O169" s="245">
        <v>4</v>
      </c>
      <c r="BA169" s="272">
        <f>SUM(BA158:BA168)</f>
        <v>0</v>
      </c>
      <c r="BB169" s="272">
        <f>SUM(BB158:BB168)</f>
        <v>0</v>
      </c>
      <c r="BC169" s="272">
        <f>SUM(BC158:BC168)</f>
        <v>0</v>
      </c>
      <c r="BD169" s="272">
        <f>SUM(BD158:BD168)</f>
        <v>0</v>
      </c>
      <c r="BE169" s="272">
        <f>SUM(BE158:BE168)</f>
        <v>0</v>
      </c>
    </row>
    <row r="170" spans="1:80" x14ac:dyDescent="0.2">
      <c r="A170" s="235" t="s">
        <v>96</v>
      </c>
      <c r="B170" s="236" t="s">
        <v>309</v>
      </c>
      <c r="C170" s="237" t="s">
        <v>310</v>
      </c>
      <c r="D170" s="238"/>
      <c r="E170" s="239"/>
      <c r="F170" s="239"/>
      <c r="G170" s="240"/>
      <c r="H170" s="241"/>
      <c r="I170" s="242"/>
      <c r="J170" s="243"/>
      <c r="K170" s="244"/>
      <c r="O170" s="245">
        <v>1</v>
      </c>
    </row>
    <row r="171" spans="1:80" ht="22.5" x14ac:dyDescent="0.2">
      <c r="A171" s="246">
        <v>49</v>
      </c>
      <c r="B171" s="247" t="s">
        <v>312</v>
      </c>
      <c r="C171" s="248" t="s">
        <v>313</v>
      </c>
      <c r="D171" s="249" t="s">
        <v>113</v>
      </c>
      <c r="E171" s="250">
        <v>8.24</v>
      </c>
      <c r="F171" s="250"/>
      <c r="G171" s="251">
        <f>E171*F171</f>
        <v>0</v>
      </c>
      <c r="H171" s="252">
        <v>3.1E-4</v>
      </c>
      <c r="I171" s="253">
        <f>E171*H171</f>
        <v>2.5544000000000001E-3</v>
      </c>
      <c r="J171" s="252">
        <v>0</v>
      </c>
      <c r="K171" s="253">
        <f>E171*J171</f>
        <v>0</v>
      </c>
      <c r="O171" s="245">
        <v>2</v>
      </c>
      <c r="AA171" s="218">
        <v>1</v>
      </c>
      <c r="AB171" s="218">
        <v>7</v>
      </c>
      <c r="AC171" s="218">
        <v>7</v>
      </c>
      <c r="AZ171" s="218">
        <v>2</v>
      </c>
      <c r="BA171" s="218">
        <f>IF(AZ171=1,G171,0)</f>
        <v>0</v>
      </c>
      <c r="BB171" s="218">
        <f>IF(AZ171=2,G171,0)</f>
        <v>0</v>
      </c>
      <c r="BC171" s="218">
        <f>IF(AZ171=3,G171,0)</f>
        <v>0</v>
      </c>
      <c r="BD171" s="218">
        <f>IF(AZ171=4,G171,0)</f>
        <v>0</v>
      </c>
      <c r="BE171" s="218">
        <f>IF(AZ171=5,G171,0)</f>
        <v>0</v>
      </c>
      <c r="CA171" s="245">
        <v>1</v>
      </c>
      <c r="CB171" s="245">
        <v>7</v>
      </c>
    </row>
    <row r="172" spans="1:80" x14ac:dyDescent="0.2">
      <c r="A172" s="254"/>
      <c r="B172" s="257"/>
      <c r="C172" s="317" t="s">
        <v>314</v>
      </c>
      <c r="D172" s="318"/>
      <c r="E172" s="258">
        <v>8.24</v>
      </c>
      <c r="F172" s="259"/>
      <c r="G172" s="260"/>
      <c r="H172" s="261"/>
      <c r="I172" s="255"/>
      <c r="J172" s="262"/>
      <c r="K172" s="255"/>
      <c r="M172" s="256" t="s">
        <v>314</v>
      </c>
      <c r="O172" s="245"/>
    </row>
    <row r="173" spans="1:80" x14ac:dyDescent="0.2">
      <c r="A173" s="246">
        <v>50</v>
      </c>
      <c r="B173" s="247" t="s">
        <v>315</v>
      </c>
      <c r="C173" s="248" t="s">
        <v>316</v>
      </c>
      <c r="D173" s="249" t="s">
        <v>113</v>
      </c>
      <c r="E173" s="250">
        <v>8.24</v>
      </c>
      <c r="F173" s="250"/>
      <c r="G173" s="251">
        <f>E173*F173</f>
        <v>0</v>
      </c>
      <c r="H173" s="252">
        <v>6.9999999999999994E-5</v>
      </c>
      <c r="I173" s="253">
        <f>E173*H173</f>
        <v>5.7679999999999993E-4</v>
      </c>
      <c r="J173" s="252">
        <v>0</v>
      </c>
      <c r="K173" s="253">
        <f>E173*J173</f>
        <v>0</v>
      </c>
      <c r="O173" s="245">
        <v>2</v>
      </c>
      <c r="AA173" s="218">
        <v>1</v>
      </c>
      <c r="AB173" s="218">
        <v>7</v>
      </c>
      <c r="AC173" s="218">
        <v>7</v>
      </c>
      <c r="AZ173" s="218">
        <v>2</v>
      </c>
      <c r="BA173" s="218">
        <f>IF(AZ173=1,G173,0)</f>
        <v>0</v>
      </c>
      <c r="BB173" s="218">
        <f>IF(AZ173=2,G173,0)</f>
        <v>0</v>
      </c>
      <c r="BC173" s="218">
        <f>IF(AZ173=3,G173,0)</f>
        <v>0</v>
      </c>
      <c r="BD173" s="218">
        <f>IF(AZ173=4,G173,0)</f>
        <v>0</v>
      </c>
      <c r="BE173" s="218">
        <f>IF(AZ173=5,G173,0)</f>
        <v>0</v>
      </c>
      <c r="CA173" s="245">
        <v>1</v>
      </c>
      <c r="CB173" s="245">
        <v>7</v>
      </c>
    </row>
    <row r="174" spans="1:80" x14ac:dyDescent="0.2">
      <c r="A174" s="254"/>
      <c r="B174" s="257"/>
      <c r="C174" s="317" t="s">
        <v>314</v>
      </c>
      <c r="D174" s="318"/>
      <c r="E174" s="258">
        <v>8.24</v>
      </c>
      <c r="F174" s="259"/>
      <c r="G174" s="260"/>
      <c r="H174" s="261"/>
      <c r="I174" s="255"/>
      <c r="J174" s="262"/>
      <c r="K174" s="255"/>
      <c r="M174" s="256" t="s">
        <v>314</v>
      </c>
      <c r="O174" s="245"/>
    </row>
    <row r="175" spans="1:80" x14ac:dyDescent="0.2">
      <c r="A175" s="246">
        <v>51</v>
      </c>
      <c r="B175" s="247" t="s">
        <v>317</v>
      </c>
      <c r="C175" s="248" t="s">
        <v>318</v>
      </c>
      <c r="D175" s="249" t="s">
        <v>113</v>
      </c>
      <c r="E175" s="250">
        <v>8.24</v>
      </c>
      <c r="F175" s="250"/>
      <c r="G175" s="251">
        <f>E175*F175</f>
        <v>0</v>
      </c>
      <c r="H175" s="252">
        <v>1.0000000000000001E-5</v>
      </c>
      <c r="I175" s="253">
        <f>E175*H175</f>
        <v>8.2400000000000011E-5</v>
      </c>
      <c r="J175" s="252">
        <v>0</v>
      </c>
      <c r="K175" s="253">
        <f>E175*J175</f>
        <v>0</v>
      </c>
      <c r="O175" s="245">
        <v>2</v>
      </c>
      <c r="AA175" s="218">
        <v>1</v>
      </c>
      <c r="AB175" s="218">
        <v>7</v>
      </c>
      <c r="AC175" s="218">
        <v>7</v>
      </c>
      <c r="AZ175" s="218">
        <v>2</v>
      </c>
      <c r="BA175" s="218">
        <f>IF(AZ175=1,G175,0)</f>
        <v>0</v>
      </c>
      <c r="BB175" s="218">
        <f>IF(AZ175=2,G175,0)</f>
        <v>0</v>
      </c>
      <c r="BC175" s="218">
        <f>IF(AZ175=3,G175,0)</f>
        <v>0</v>
      </c>
      <c r="BD175" s="218">
        <f>IF(AZ175=4,G175,0)</f>
        <v>0</v>
      </c>
      <c r="BE175" s="218">
        <f>IF(AZ175=5,G175,0)</f>
        <v>0</v>
      </c>
      <c r="CA175" s="245">
        <v>1</v>
      </c>
      <c r="CB175" s="245">
        <v>7</v>
      </c>
    </row>
    <row r="176" spans="1:80" x14ac:dyDescent="0.2">
      <c r="A176" s="254"/>
      <c r="B176" s="257"/>
      <c r="C176" s="317" t="s">
        <v>314</v>
      </c>
      <c r="D176" s="318"/>
      <c r="E176" s="258">
        <v>8.24</v>
      </c>
      <c r="F176" s="259"/>
      <c r="G176" s="260"/>
      <c r="H176" s="261"/>
      <c r="I176" s="255"/>
      <c r="J176" s="262"/>
      <c r="K176" s="255"/>
      <c r="M176" s="256" t="s">
        <v>314</v>
      </c>
      <c r="O176" s="245"/>
    </row>
    <row r="177" spans="1:80" x14ac:dyDescent="0.2">
      <c r="A177" s="263"/>
      <c r="B177" s="264" t="s">
        <v>99</v>
      </c>
      <c r="C177" s="265" t="s">
        <v>311</v>
      </c>
      <c r="D177" s="266"/>
      <c r="E177" s="267"/>
      <c r="F177" s="268"/>
      <c r="G177" s="269">
        <f>SUM(G170:G176)</f>
        <v>0</v>
      </c>
      <c r="H177" s="270"/>
      <c r="I177" s="271">
        <f>SUM(I170:I176)</f>
        <v>3.2135999999999996E-3</v>
      </c>
      <c r="J177" s="270"/>
      <c r="K177" s="271">
        <f>SUM(K170:K176)</f>
        <v>0</v>
      </c>
      <c r="O177" s="245">
        <v>4</v>
      </c>
      <c r="BA177" s="272">
        <f>SUM(BA170:BA176)</f>
        <v>0</v>
      </c>
      <c r="BB177" s="272">
        <f>SUM(BB170:BB176)</f>
        <v>0</v>
      </c>
      <c r="BC177" s="272">
        <f>SUM(BC170:BC176)</f>
        <v>0</v>
      </c>
      <c r="BD177" s="272">
        <f>SUM(BD170:BD176)</f>
        <v>0</v>
      </c>
      <c r="BE177" s="272">
        <f>SUM(BE170:BE176)</f>
        <v>0</v>
      </c>
    </row>
    <row r="178" spans="1:80" x14ac:dyDescent="0.2">
      <c r="A178" s="235" t="s">
        <v>96</v>
      </c>
      <c r="B178" s="236" t="s">
        <v>319</v>
      </c>
      <c r="C178" s="237" t="s">
        <v>320</v>
      </c>
      <c r="D178" s="238"/>
      <c r="E178" s="239"/>
      <c r="F178" s="239"/>
      <c r="G178" s="240"/>
      <c r="H178" s="241"/>
      <c r="I178" s="242"/>
      <c r="J178" s="243"/>
      <c r="K178" s="244"/>
      <c r="O178" s="245">
        <v>1</v>
      </c>
    </row>
    <row r="179" spans="1:80" x14ac:dyDescent="0.2">
      <c r="A179" s="246">
        <v>52</v>
      </c>
      <c r="B179" s="247" t="s">
        <v>322</v>
      </c>
      <c r="C179" s="248" t="s">
        <v>323</v>
      </c>
      <c r="D179" s="249" t="s">
        <v>113</v>
      </c>
      <c r="E179" s="250">
        <v>237.5</v>
      </c>
      <c r="F179" s="250"/>
      <c r="G179" s="251">
        <f>E179*F179</f>
        <v>0</v>
      </c>
      <c r="H179" s="252">
        <v>1.4999999999999999E-4</v>
      </c>
      <c r="I179" s="253">
        <f>E179*H179</f>
        <v>3.5624999999999997E-2</v>
      </c>
      <c r="J179" s="252">
        <v>0</v>
      </c>
      <c r="K179" s="253">
        <f>E179*J179</f>
        <v>0</v>
      </c>
      <c r="O179" s="245">
        <v>2</v>
      </c>
      <c r="AA179" s="218">
        <v>1</v>
      </c>
      <c r="AB179" s="218">
        <v>7</v>
      </c>
      <c r="AC179" s="218">
        <v>7</v>
      </c>
      <c r="AZ179" s="218">
        <v>2</v>
      </c>
      <c r="BA179" s="218">
        <f>IF(AZ179=1,G179,0)</f>
        <v>0</v>
      </c>
      <c r="BB179" s="218">
        <f>IF(AZ179=2,G179,0)</f>
        <v>0</v>
      </c>
      <c r="BC179" s="218">
        <f>IF(AZ179=3,G179,0)</f>
        <v>0</v>
      </c>
      <c r="BD179" s="218">
        <f>IF(AZ179=4,G179,0)</f>
        <v>0</v>
      </c>
      <c r="BE179" s="218">
        <f>IF(AZ179=5,G179,0)</f>
        <v>0</v>
      </c>
      <c r="CA179" s="245">
        <v>1</v>
      </c>
      <c r="CB179" s="245">
        <v>7</v>
      </c>
    </row>
    <row r="180" spans="1:80" x14ac:dyDescent="0.2">
      <c r="A180" s="254"/>
      <c r="B180" s="257"/>
      <c r="C180" s="317" t="s">
        <v>324</v>
      </c>
      <c r="D180" s="318"/>
      <c r="E180" s="258">
        <v>237.5</v>
      </c>
      <c r="F180" s="259"/>
      <c r="G180" s="260"/>
      <c r="H180" s="261"/>
      <c r="I180" s="255"/>
      <c r="J180" s="262"/>
      <c r="K180" s="255"/>
      <c r="M180" s="256" t="s">
        <v>324</v>
      </c>
      <c r="O180" s="245"/>
    </row>
    <row r="181" spans="1:80" x14ac:dyDescent="0.2">
      <c r="A181" s="246">
        <v>53</v>
      </c>
      <c r="B181" s="247" t="s">
        <v>325</v>
      </c>
      <c r="C181" s="248" t="s">
        <v>326</v>
      </c>
      <c r="D181" s="249" t="s">
        <v>113</v>
      </c>
      <c r="E181" s="250">
        <v>237.5</v>
      </c>
      <c r="F181" s="250"/>
      <c r="G181" s="251">
        <f>E181*F181</f>
        <v>0</v>
      </c>
      <c r="H181" s="252">
        <v>0</v>
      </c>
      <c r="I181" s="253">
        <f>E181*H181</f>
        <v>0</v>
      </c>
      <c r="J181" s="252">
        <v>0</v>
      </c>
      <c r="K181" s="253">
        <f>E181*J181</f>
        <v>0</v>
      </c>
      <c r="O181" s="245">
        <v>2</v>
      </c>
      <c r="AA181" s="218">
        <v>1</v>
      </c>
      <c r="AB181" s="218">
        <v>7</v>
      </c>
      <c r="AC181" s="218">
        <v>7</v>
      </c>
      <c r="AZ181" s="218">
        <v>2</v>
      </c>
      <c r="BA181" s="218">
        <f>IF(AZ181=1,G181,0)</f>
        <v>0</v>
      </c>
      <c r="BB181" s="218">
        <f>IF(AZ181=2,G181,0)</f>
        <v>0</v>
      </c>
      <c r="BC181" s="218">
        <f>IF(AZ181=3,G181,0)</f>
        <v>0</v>
      </c>
      <c r="BD181" s="218">
        <f>IF(AZ181=4,G181,0)</f>
        <v>0</v>
      </c>
      <c r="BE181" s="218">
        <f>IF(AZ181=5,G181,0)</f>
        <v>0</v>
      </c>
      <c r="CA181" s="245">
        <v>1</v>
      </c>
      <c r="CB181" s="245">
        <v>7</v>
      </c>
    </row>
    <row r="182" spans="1:80" x14ac:dyDescent="0.2">
      <c r="A182" s="254"/>
      <c r="B182" s="257"/>
      <c r="C182" s="317" t="s">
        <v>324</v>
      </c>
      <c r="D182" s="318"/>
      <c r="E182" s="258">
        <v>237.5</v>
      </c>
      <c r="F182" s="259"/>
      <c r="G182" s="260"/>
      <c r="H182" s="261"/>
      <c r="I182" s="255"/>
      <c r="J182" s="262"/>
      <c r="K182" s="255"/>
      <c r="M182" s="256" t="s">
        <v>324</v>
      </c>
      <c r="O182" s="245"/>
    </row>
    <row r="183" spans="1:80" x14ac:dyDescent="0.2">
      <c r="A183" s="246">
        <v>54</v>
      </c>
      <c r="B183" s="247" t="s">
        <v>327</v>
      </c>
      <c r="C183" s="248" t="s">
        <v>493</v>
      </c>
      <c r="D183" s="249" t="s">
        <v>113</v>
      </c>
      <c r="E183" s="250">
        <v>237.5</v>
      </c>
      <c r="F183" s="250"/>
      <c r="G183" s="251">
        <f>E183*F183</f>
        <v>0</v>
      </c>
      <c r="H183" s="252">
        <v>2.2000000000000001E-4</v>
      </c>
      <c r="I183" s="253">
        <f>E183*H183</f>
        <v>5.2250000000000005E-2</v>
      </c>
      <c r="J183" s="252">
        <v>0</v>
      </c>
      <c r="K183" s="253">
        <f>E183*J183</f>
        <v>0</v>
      </c>
      <c r="O183" s="245">
        <v>2</v>
      </c>
      <c r="AA183" s="218">
        <v>1</v>
      </c>
      <c r="AB183" s="218">
        <v>7</v>
      </c>
      <c r="AC183" s="218">
        <v>7</v>
      </c>
      <c r="AZ183" s="218">
        <v>2</v>
      </c>
      <c r="BA183" s="218">
        <f>IF(AZ183=1,G183,0)</f>
        <v>0</v>
      </c>
      <c r="BB183" s="218">
        <f>IF(AZ183=2,G183,0)</f>
        <v>0</v>
      </c>
      <c r="BC183" s="218">
        <f>IF(AZ183=3,G183,0)</f>
        <v>0</v>
      </c>
      <c r="BD183" s="218">
        <f>IF(AZ183=4,G183,0)</f>
        <v>0</v>
      </c>
      <c r="BE183" s="218">
        <f>IF(AZ183=5,G183,0)</f>
        <v>0</v>
      </c>
      <c r="CA183" s="245">
        <v>1</v>
      </c>
      <c r="CB183" s="245">
        <v>7</v>
      </c>
    </row>
    <row r="184" spans="1:80" x14ac:dyDescent="0.2">
      <c r="A184" s="254"/>
      <c r="B184" s="257"/>
      <c r="C184" s="317" t="s">
        <v>328</v>
      </c>
      <c r="D184" s="318"/>
      <c r="E184" s="258">
        <v>72.542000000000002</v>
      </c>
      <c r="F184" s="259"/>
      <c r="G184" s="260"/>
      <c r="H184" s="261"/>
      <c r="I184" s="255"/>
      <c r="J184" s="262"/>
      <c r="K184" s="255"/>
      <c r="M184" s="256" t="s">
        <v>328</v>
      </c>
      <c r="O184" s="245"/>
    </row>
    <row r="185" spans="1:80" x14ac:dyDescent="0.2">
      <c r="A185" s="254"/>
      <c r="B185" s="257"/>
      <c r="C185" s="317" t="s">
        <v>329</v>
      </c>
      <c r="D185" s="318"/>
      <c r="E185" s="258">
        <v>36.843000000000004</v>
      </c>
      <c r="F185" s="259"/>
      <c r="G185" s="260"/>
      <c r="H185" s="261"/>
      <c r="I185" s="255"/>
      <c r="J185" s="262"/>
      <c r="K185" s="255"/>
      <c r="M185" s="256" t="s">
        <v>329</v>
      </c>
      <c r="O185" s="245"/>
    </row>
    <row r="186" spans="1:80" x14ac:dyDescent="0.2">
      <c r="A186" s="254"/>
      <c r="B186" s="257"/>
      <c r="C186" s="317" t="s">
        <v>330</v>
      </c>
      <c r="D186" s="318"/>
      <c r="E186" s="258">
        <v>21.75</v>
      </c>
      <c r="F186" s="259"/>
      <c r="G186" s="260"/>
      <c r="H186" s="261"/>
      <c r="I186" s="255"/>
      <c r="J186" s="262"/>
      <c r="K186" s="255"/>
      <c r="M186" s="256" t="s">
        <v>330</v>
      </c>
      <c r="O186" s="245"/>
    </row>
    <row r="187" spans="1:80" x14ac:dyDescent="0.2">
      <c r="A187" s="254"/>
      <c r="B187" s="257"/>
      <c r="C187" s="317" t="s">
        <v>331</v>
      </c>
      <c r="D187" s="318"/>
      <c r="E187" s="258">
        <v>14.324999999999999</v>
      </c>
      <c r="F187" s="259"/>
      <c r="G187" s="260"/>
      <c r="H187" s="261"/>
      <c r="I187" s="255"/>
      <c r="J187" s="262"/>
      <c r="K187" s="255"/>
      <c r="M187" s="256" t="s">
        <v>331</v>
      </c>
      <c r="O187" s="245"/>
    </row>
    <row r="188" spans="1:80" x14ac:dyDescent="0.2">
      <c r="A188" s="254"/>
      <c r="B188" s="257"/>
      <c r="C188" s="317" t="s">
        <v>332</v>
      </c>
      <c r="D188" s="318"/>
      <c r="E188" s="258">
        <v>15.975</v>
      </c>
      <c r="F188" s="259"/>
      <c r="G188" s="260"/>
      <c r="H188" s="261"/>
      <c r="I188" s="255"/>
      <c r="J188" s="262"/>
      <c r="K188" s="255"/>
      <c r="M188" s="256" t="s">
        <v>332</v>
      </c>
      <c r="O188" s="245"/>
    </row>
    <row r="189" spans="1:80" x14ac:dyDescent="0.2">
      <c r="A189" s="254"/>
      <c r="B189" s="257"/>
      <c r="C189" s="317" t="s">
        <v>333</v>
      </c>
      <c r="D189" s="318"/>
      <c r="E189" s="258">
        <v>18.3</v>
      </c>
      <c r="F189" s="259"/>
      <c r="G189" s="260"/>
      <c r="H189" s="261"/>
      <c r="I189" s="255"/>
      <c r="J189" s="262"/>
      <c r="K189" s="255"/>
      <c r="M189" s="256" t="s">
        <v>333</v>
      </c>
      <c r="O189" s="245"/>
    </row>
    <row r="190" spans="1:80" x14ac:dyDescent="0.2">
      <c r="A190" s="254"/>
      <c r="B190" s="257"/>
      <c r="C190" s="317" t="s">
        <v>334</v>
      </c>
      <c r="D190" s="318"/>
      <c r="E190" s="258">
        <v>14.805</v>
      </c>
      <c r="F190" s="259"/>
      <c r="G190" s="260"/>
      <c r="H190" s="261"/>
      <c r="I190" s="255"/>
      <c r="J190" s="262"/>
      <c r="K190" s="255"/>
      <c r="M190" s="256" t="s">
        <v>334</v>
      </c>
      <c r="O190" s="245"/>
    </row>
    <row r="191" spans="1:80" x14ac:dyDescent="0.2">
      <c r="A191" s="254"/>
      <c r="B191" s="257"/>
      <c r="C191" s="317" t="s">
        <v>335</v>
      </c>
      <c r="D191" s="318"/>
      <c r="E191" s="258">
        <v>3.165</v>
      </c>
      <c r="F191" s="259"/>
      <c r="G191" s="260"/>
      <c r="H191" s="261"/>
      <c r="I191" s="255"/>
      <c r="J191" s="262"/>
      <c r="K191" s="255"/>
      <c r="M191" s="256" t="s">
        <v>335</v>
      </c>
      <c r="O191" s="245"/>
    </row>
    <row r="192" spans="1:80" x14ac:dyDescent="0.2">
      <c r="A192" s="254"/>
      <c r="B192" s="257"/>
      <c r="C192" s="317" t="s">
        <v>336</v>
      </c>
      <c r="D192" s="318"/>
      <c r="E192" s="258">
        <v>19.425000000000001</v>
      </c>
      <c r="F192" s="259"/>
      <c r="G192" s="260"/>
      <c r="H192" s="261"/>
      <c r="I192" s="255"/>
      <c r="J192" s="262"/>
      <c r="K192" s="255"/>
      <c r="M192" s="256" t="s">
        <v>336</v>
      </c>
      <c r="O192" s="245"/>
    </row>
    <row r="193" spans="1:80" x14ac:dyDescent="0.2">
      <c r="A193" s="254"/>
      <c r="B193" s="257"/>
      <c r="C193" s="317" t="s">
        <v>337</v>
      </c>
      <c r="D193" s="318"/>
      <c r="E193" s="258">
        <v>1.95</v>
      </c>
      <c r="F193" s="259"/>
      <c r="G193" s="260"/>
      <c r="H193" s="261"/>
      <c r="I193" s="255"/>
      <c r="J193" s="262"/>
      <c r="K193" s="255"/>
      <c r="M193" s="256" t="s">
        <v>337</v>
      </c>
      <c r="O193" s="245"/>
    </row>
    <row r="194" spans="1:80" x14ac:dyDescent="0.2">
      <c r="A194" s="254"/>
      <c r="B194" s="257"/>
      <c r="C194" s="317" t="s">
        <v>338</v>
      </c>
      <c r="D194" s="318"/>
      <c r="E194" s="258">
        <v>18.375</v>
      </c>
      <c r="F194" s="259"/>
      <c r="G194" s="260"/>
      <c r="H194" s="261"/>
      <c r="I194" s="255"/>
      <c r="J194" s="262"/>
      <c r="K194" s="255"/>
      <c r="M194" s="256" t="s">
        <v>338</v>
      </c>
      <c r="O194" s="245"/>
    </row>
    <row r="195" spans="1:80" x14ac:dyDescent="0.2">
      <c r="A195" s="254"/>
      <c r="B195" s="257"/>
      <c r="C195" s="317" t="s">
        <v>339</v>
      </c>
      <c r="D195" s="318"/>
      <c r="E195" s="258">
        <v>4.4999999999999998E-2</v>
      </c>
      <c r="F195" s="259"/>
      <c r="G195" s="260"/>
      <c r="H195" s="261"/>
      <c r="I195" s="255"/>
      <c r="J195" s="262"/>
      <c r="K195" s="255"/>
      <c r="M195" s="256" t="s">
        <v>339</v>
      </c>
      <c r="O195" s="245"/>
    </row>
    <row r="196" spans="1:80" x14ac:dyDescent="0.2">
      <c r="A196" s="263"/>
      <c r="B196" s="264" t="s">
        <v>99</v>
      </c>
      <c r="C196" s="265" t="s">
        <v>321</v>
      </c>
      <c r="D196" s="266"/>
      <c r="E196" s="267"/>
      <c r="F196" s="268"/>
      <c r="G196" s="269">
        <f>SUM(G178:G195)</f>
        <v>0</v>
      </c>
      <c r="H196" s="270"/>
      <c r="I196" s="271">
        <f>SUM(I178:I195)</f>
        <v>8.7875000000000009E-2</v>
      </c>
      <c r="J196" s="270"/>
      <c r="K196" s="271">
        <f>SUM(K178:K195)</f>
        <v>0</v>
      </c>
      <c r="O196" s="245">
        <v>4</v>
      </c>
      <c r="BA196" s="272">
        <f>SUM(BA178:BA195)</f>
        <v>0</v>
      </c>
      <c r="BB196" s="272">
        <f>SUM(BB178:BB195)</f>
        <v>0</v>
      </c>
      <c r="BC196" s="272">
        <f>SUM(BC178:BC195)</f>
        <v>0</v>
      </c>
      <c r="BD196" s="272">
        <f>SUM(BD178:BD195)</f>
        <v>0</v>
      </c>
      <c r="BE196" s="272">
        <f>SUM(BE178:BE195)</f>
        <v>0</v>
      </c>
    </row>
    <row r="197" spans="1:80" x14ac:dyDescent="0.2">
      <c r="A197" s="235" t="s">
        <v>96</v>
      </c>
      <c r="B197" s="236" t="s">
        <v>340</v>
      </c>
      <c r="C197" s="237" t="s">
        <v>341</v>
      </c>
      <c r="D197" s="238"/>
      <c r="E197" s="239"/>
      <c r="F197" s="239"/>
      <c r="G197" s="240"/>
      <c r="H197" s="241"/>
      <c r="I197" s="242"/>
      <c r="J197" s="243"/>
      <c r="K197" s="244"/>
      <c r="O197" s="245">
        <v>1</v>
      </c>
    </row>
    <row r="198" spans="1:80" ht="33.75" x14ac:dyDescent="0.2">
      <c r="A198" s="246">
        <v>55</v>
      </c>
      <c r="B198" s="247" t="s">
        <v>343</v>
      </c>
      <c r="C198" s="248" t="s">
        <v>484</v>
      </c>
      <c r="D198" s="249" t="s">
        <v>98</v>
      </c>
      <c r="E198" s="250">
        <v>32</v>
      </c>
      <c r="F198" s="250"/>
      <c r="G198" s="251">
        <f>E198*F198</f>
        <v>0</v>
      </c>
      <c r="H198" s="252">
        <v>0</v>
      </c>
      <c r="I198" s="253">
        <f>E198*H198</f>
        <v>0</v>
      </c>
      <c r="J198" s="252"/>
      <c r="K198" s="253">
        <f>E198*J198</f>
        <v>0</v>
      </c>
      <c r="O198" s="245">
        <v>2</v>
      </c>
      <c r="AA198" s="218">
        <v>12</v>
      </c>
      <c r="AB198" s="218">
        <v>0</v>
      </c>
      <c r="AC198" s="218">
        <v>30</v>
      </c>
      <c r="AZ198" s="218">
        <v>2</v>
      </c>
      <c r="BA198" s="218">
        <f>IF(AZ198=1,G198,0)</f>
        <v>0</v>
      </c>
      <c r="BB198" s="218">
        <f>IF(AZ198=2,G198,0)</f>
        <v>0</v>
      </c>
      <c r="BC198" s="218">
        <f>IF(AZ198=3,G198,0)</f>
        <v>0</v>
      </c>
      <c r="BD198" s="218">
        <f>IF(AZ198=4,G198,0)</f>
        <v>0</v>
      </c>
      <c r="BE198" s="218">
        <f>IF(AZ198=5,G198,0)</f>
        <v>0</v>
      </c>
      <c r="CA198" s="245">
        <v>12</v>
      </c>
      <c r="CB198" s="245">
        <v>0</v>
      </c>
    </row>
    <row r="199" spans="1:80" x14ac:dyDescent="0.2">
      <c r="A199" s="254"/>
      <c r="B199" s="257"/>
      <c r="C199" s="317" t="s">
        <v>170</v>
      </c>
      <c r="D199" s="318"/>
      <c r="E199" s="258">
        <v>32</v>
      </c>
      <c r="F199" s="259"/>
      <c r="G199" s="260"/>
      <c r="H199" s="261"/>
      <c r="I199" s="255"/>
      <c r="J199" s="262"/>
      <c r="K199" s="255"/>
      <c r="M199" s="256">
        <v>32</v>
      </c>
      <c r="O199" s="245"/>
    </row>
    <row r="200" spans="1:80" x14ac:dyDescent="0.2">
      <c r="A200" s="246">
        <v>56</v>
      </c>
      <c r="B200" s="247" t="s">
        <v>344</v>
      </c>
      <c r="C200" s="248" t="s">
        <v>345</v>
      </c>
      <c r="D200" s="249" t="s">
        <v>13</v>
      </c>
      <c r="E200" s="250">
        <v>512</v>
      </c>
      <c r="F200" s="250"/>
      <c r="G200" s="251">
        <f>E200*F200</f>
        <v>0</v>
      </c>
      <c r="H200" s="252">
        <v>0</v>
      </c>
      <c r="I200" s="253">
        <f>E200*H200</f>
        <v>0</v>
      </c>
      <c r="J200" s="252"/>
      <c r="K200" s="253">
        <f>E200*J200</f>
        <v>0</v>
      </c>
      <c r="O200" s="245">
        <v>2</v>
      </c>
      <c r="AA200" s="218">
        <v>7</v>
      </c>
      <c r="AB200" s="218">
        <v>1002</v>
      </c>
      <c r="AC200" s="218">
        <v>5</v>
      </c>
      <c r="AZ200" s="218">
        <v>2</v>
      </c>
      <c r="BA200" s="218">
        <f>IF(AZ200=1,G200,0)</f>
        <v>0</v>
      </c>
      <c r="BB200" s="218">
        <f>IF(AZ200=2,G200,0)</f>
        <v>0</v>
      </c>
      <c r="BC200" s="218">
        <f>IF(AZ200=3,G200,0)</f>
        <v>0</v>
      </c>
      <c r="BD200" s="218">
        <f>IF(AZ200=4,G200,0)</f>
        <v>0</v>
      </c>
      <c r="BE200" s="218">
        <f>IF(AZ200=5,G200,0)</f>
        <v>0</v>
      </c>
      <c r="CA200" s="245">
        <v>7</v>
      </c>
      <c r="CB200" s="245">
        <v>1002</v>
      </c>
    </row>
    <row r="201" spans="1:80" x14ac:dyDescent="0.2">
      <c r="A201" s="263"/>
      <c r="B201" s="264" t="s">
        <v>99</v>
      </c>
      <c r="C201" s="265" t="s">
        <v>342</v>
      </c>
      <c r="D201" s="266"/>
      <c r="E201" s="267"/>
      <c r="F201" s="268"/>
      <c r="G201" s="269">
        <f>SUM(G197:G200)</f>
        <v>0</v>
      </c>
      <c r="H201" s="270"/>
      <c r="I201" s="271">
        <f>SUM(I197:I200)</f>
        <v>0</v>
      </c>
      <c r="J201" s="270"/>
      <c r="K201" s="271">
        <f>SUM(K197:K200)</f>
        <v>0</v>
      </c>
      <c r="O201" s="245">
        <v>4</v>
      </c>
      <c r="BA201" s="272">
        <f>SUM(BA197:BA200)</f>
        <v>0</v>
      </c>
      <c r="BB201" s="272">
        <f>SUM(BB197:BB200)</f>
        <v>0</v>
      </c>
      <c r="BC201" s="272">
        <f>SUM(BC197:BC200)</f>
        <v>0</v>
      </c>
      <c r="BD201" s="272">
        <f>SUM(BD197:BD200)</f>
        <v>0</v>
      </c>
      <c r="BE201" s="272">
        <f>SUM(BE197:BE200)</f>
        <v>0</v>
      </c>
    </row>
    <row r="202" spans="1:80" x14ac:dyDescent="0.2">
      <c r="E202" s="218"/>
    </row>
    <row r="203" spans="1:80" x14ac:dyDescent="0.2">
      <c r="E203" s="218"/>
    </row>
    <row r="204" spans="1:80" x14ac:dyDescent="0.2">
      <c r="E204" s="218"/>
    </row>
    <row r="205" spans="1:80" x14ac:dyDescent="0.2">
      <c r="E205" s="218"/>
    </row>
    <row r="206" spans="1:80" x14ac:dyDescent="0.2">
      <c r="E206" s="218"/>
    </row>
    <row r="207" spans="1:80" x14ac:dyDescent="0.2">
      <c r="E207" s="218"/>
    </row>
    <row r="208" spans="1:80" x14ac:dyDescent="0.2">
      <c r="E208" s="218"/>
    </row>
    <row r="209" spans="5:5" x14ac:dyDescent="0.2">
      <c r="E209" s="218"/>
    </row>
    <row r="210" spans="5:5" x14ac:dyDescent="0.2">
      <c r="E210" s="218"/>
    </row>
    <row r="211" spans="5:5" x14ac:dyDescent="0.2">
      <c r="E211" s="218"/>
    </row>
    <row r="212" spans="5:5" x14ac:dyDescent="0.2">
      <c r="E212" s="218"/>
    </row>
    <row r="213" spans="5:5" x14ac:dyDescent="0.2">
      <c r="E213" s="218"/>
    </row>
    <row r="214" spans="5:5" x14ac:dyDescent="0.2">
      <c r="E214" s="218"/>
    </row>
    <row r="215" spans="5:5" x14ac:dyDescent="0.2">
      <c r="E215" s="218"/>
    </row>
    <row r="216" spans="5:5" x14ac:dyDescent="0.2">
      <c r="E216" s="218"/>
    </row>
    <row r="217" spans="5:5" x14ac:dyDescent="0.2">
      <c r="E217" s="218"/>
    </row>
    <row r="218" spans="5:5" x14ac:dyDescent="0.2">
      <c r="E218" s="218"/>
    </row>
    <row r="219" spans="5:5" x14ac:dyDescent="0.2">
      <c r="E219" s="218"/>
    </row>
    <row r="220" spans="5:5" x14ac:dyDescent="0.2">
      <c r="E220" s="218"/>
    </row>
    <row r="221" spans="5:5" x14ac:dyDescent="0.2">
      <c r="E221" s="218"/>
    </row>
    <row r="222" spans="5:5" x14ac:dyDescent="0.2">
      <c r="E222" s="218"/>
    </row>
    <row r="223" spans="5:5" x14ac:dyDescent="0.2">
      <c r="E223" s="218"/>
    </row>
    <row r="224" spans="5:5" x14ac:dyDescent="0.2">
      <c r="E224" s="218"/>
    </row>
    <row r="225" spans="1:7" x14ac:dyDescent="0.2">
      <c r="A225" s="262"/>
      <c r="B225" s="262"/>
      <c r="C225" s="262"/>
      <c r="D225" s="262"/>
      <c r="E225" s="262"/>
      <c r="F225" s="262"/>
      <c r="G225" s="262"/>
    </row>
    <row r="226" spans="1:7" x14ac:dyDescent="0.2">
      <c r="A226" s="262"/>
      <c r="B226" s="262"/>
      <c r="C226" s="262"/>
      <c r="D226" s="262"/>
      <c r="E226" s="262"/>
      <c r="F226" s="262"/>
      <c r="G226" s="262"/>
    </row>
    <row r="227" spans="1:7" x14ac:dyDescent="0.2">
      <c r="A227" s="262"/>
      <c r="B227" s="262"/>
      <c r="C227" s="262"/>
      <c r="D227" s="262"/>
      <c r="E227" s="262"/>
      <c r="F227" s="262"/>
      <c r="G227" s="262"/>
    </row>
    <row r="228" spans="1:7" x14ac:dyDescent="0.2">
      <c r="A228" s="262"/>
      <c r="B228" s="262"/>
      <c r="C228" s="262"/>
      <c r="D228" s="262"/>
      <c r="E228" s="262"/>
      <c r="F228" s="262"/>
      <c r="G228" s="262"/>
    </row>
    <row r="229" spans="1:7" x14ac:dyDescent="0.2">
      <c r="E229" s="218"/>
    </row>
    <row r="230" spans="1:7" x14ac:dyDescent="0.2">
      <c r="E230" s="218"/>
    </row>
    <row r="231" spans="1:7" x14ac:dyDescent="0.2">
      <c r="E231" s="218"/>
    </row>
    <row r="232" spans="1:7" x14ac:dyDescent="0.2">
      <c r="E232" s="218"/>
    </row>
    <row r="233" spans="1:7" x14ac:dyDescent="0.2">
      <c r="E233" s="218"/>
    </row>
    <row r="234" spans="1:7" x14ac:dyDescent="0.2">
      <c r="E234" s="218"/>
    </row>
    <row r="235" spans="1:7" x14ac:dyDescent="0.2">
      <c r="E235" s="218"/>
    </row>
    <row r="236" spans="1:7" x14ac:dyDescent="0.2">
      <c r="E236" s="218"/>
    </row>
    <row r="237" spans="1:7" x14ac:dyDescent="0.2">
      <c r="E237" s="218"/>
    </row>
    <row r="238" spans="1:7" x14ac:dyDescent="0.2">
      <c r="E238" s="218"/>
    </row>
    <row r="239" spans="1:7" x14ac:dyDescent="0.2">
      <c r="E239" s="218"/>
    </row>
    <row r="240" spans="1:7" x14ac:dyDescent="0.2">
      <c r="E240" s="218"/>
    </row>
    <row r="241" spans="5:5" x14ac:dyDescent="0.2">
      <c r="E241" s="218"/>
    </row>
    <row r="242" spans="5:5" x14ac:dyDescent="0.2">
      <c r="E242" s="218"/>
    </row>
    <row r="243" spans="5:5" x14ac:dyDescent="0.2">
      <c r="E243" s="218"/>
    </row>
    <row r="244" spans="5:5" x14ac:dyDescent="0.2">
      <c r="E244" s="218"/>
    </row>
    <row r="245" spans="5:5" x14ac:dyDescent="0.2">
      <c r="E245" s="218"/>
    </row>
    <row r="246" spans="5:5" x14ac:dyDescent="0.2">
      <c r="E246" s="218"/>
    </row>
    <row r="247" spans="5:5" x14ac:dyDescent="0.2">
      <c r="E247" s="218"/>
    </row>
    <row r="248" spans="5:5" x14ac:dyDescent="0.2">
      <c r="E248" s="218"/>
    </row>
    <row r="249" spans="5:5" x14ac:dyDescent="0.2">
      <c r="E249" s="218"/>
    </row>
    <row r="250" spans="5:5" x14ac:dyDescent="0.2">
      <c r="E250" s="218"/>
    </row>
    <row r="251" spans="5:5" x14ac:dyDescent="0.2">
      <c r="E251" s="218"/>
    </row>
    <row r="252" spans="5:5" x14ac:dyDescent="0.2">
      <c r="E252" s="218"/>
    </row>
    <row r="253" spans="5:5" x14ac:dyDescent="0.2">
      <c r="E253" s="218"/>
    </row>
    <row r="254" spans="5:5" x14ac:dyDescent="0.2">
      <c r="E254" s="218"/>
    </row>
    <row r="255" spans="5:5" x14ac:dyDescent="0.2">
      <c r="E255" s="218"/>
    </row>
    <row r="256" spans="5:5" x14ac:dyDescent="0.2">
      <c r="E256" s="218"/>
    </row>
    <row r="257" spans="1:7" x14ac:dyDescent="0.2">
      <c r="E257" s="218"/>
    </row>
    <row r="258" spans="1:7" x14ac:dyDescent="0.2">
      <c r="E258" s="218"/>
    </row>
    <row r="259" spans="1:7" x14ac:dyDescent="0.2">
      <c r="E259" s="218"/>
    </row>
    <row r="260" spans="1:7" x14ac:dyDescent="0.2">
      <c r="A260" s="273"/>
      <c r="B260" s="273"/>
    </row>
    <row r="261" spans="1:7" x14ac:dyDescent="0.2">
      <c r="A261" s="262"/>
      <c r="B261" s="262"/>
      <c r="C261" s="274"/>
      <c r="D261" s="274"/>
      <c r="E261" s="275"/>
      <c r="F261" s="274"/>
      <c r="G261" s="276"/>
    </row>
    <row r="262" spans="1:7" x14ac:dyDescent="0.2">
      <c r="A262" s="277"/>
      <c r="B262" s="277"/>
      <c r="C262" s="262"/>
      <c r="D262" s="262"/>
      <c r="E262" s="278"/>
      <c r="F262" s="262"/>
      <c r="G262" s="262"/>
    </row>
    <row r="263" spans="1:7" x14ac:dyDescent="0.2">
      <c r="A263" s="262"/>
      <c r="B263" s="262"/>
      <c r="C263" s="262"/>
      <c r="D263" s="262"/>
      <c r="E263" s="278"/>
      <c r="F263" s="262"/>
      <c r="G263" s="262"/>
    </row>
    <row r="264" spans="1:7" x14ac:dyDescent="0.2">
      <c r="A264" s="262"/>
      <c r="B264" s="262"/>
      <c r="C264" s="262"/>
      <c r="D264" s="262"/>
      <c r="E264" s="278"/>
      <c r="F264" s="262"/>
      <c r="G264" s="262"/>
    </row>
    <row r="265" spans="1:7" x14ac:dyDescent="0.2">
      <c r="A265" s="262"/>
      <c r="B265" s="262"/>
      <c r="C265" s="262"/>
      <c r="D265" s="262"/>
      <c r="E265" s="278"/>
      <c r="F265" s="262"/>
      <c r="G265" s="262"/>
    </row>
    <row r="266" spans="1:7" x14ac:dyDescent="0.2">
      <c r="A266" s="262"/>
      <c r="B266" s="262"/>
      <c r="C266" s="262"/>
      <c r="D266" s="262"/>
      <c r="E266" s="278"/>
      <c r="F266" s="262"/>
      <c r="G266" s="262"/>
    </row>
    <row r="267" spans="1:7" x14ac:dyDescent="0.2">
      <c r="A267" s="262"/>
      <c r="B267" s="262"/>
      <c r="C267" s="262"/>
      <c r="D267" s="262"/>
      <c r="E267" s="278"/>
      <c r="F267" s="262"/>
      <c r="G267" s="262"/>
    </row>
    <row r="268" spans="1:7" x14ac:dyDescent="0.2">
      <c r="A268" s="262"/>
      <c r="B268" s="262"/>
      <c r="C268" s="262"/>
      <c r="D268" s="262"/>
      <c r="E268" s="278"/>
      <c r="F268" s="262"/>
      <c r="G268" s="262"/>
    </row>
    <row r="269" spans="1:7" x14ac:dyDescent="0.2">
      <c r="A269" s="262"/>
      <c r="B269" s="262"/>
      <c r="C269" s="262"/>
      <c r="D269" s="262"/>
      <c r="E269" s="278"/>
      <c r="F269" s="262"/>
      <c r="G269" s="262"/>
    </row>
    <row r="270" spans="1:7" x14ac:dyDescent="0.2">
      <c r="A270" s="262"/>
      <c r="B270" s="262"/>
      <c r="C270" s="262"/>
      <c r="D270" s="262"/>
      <c r="E270" s="278"/>
      <c r="F270" s="262"/>
      <c r="G270" s="262"/>
    </row>
    <row r="271" spans="1:7" x14ac:dyDescent="0.2">
      <c r="A271" s="262"/>
      <c r="B271" s="262"/>
      <c r="C271" s="262"/>
      <c r="D271" s="262"/>
      <c r="E271" s="278"/>
      <c r="F271" s="262"/>
      <c r="G271" s="262"/>
    </row>
    <row r="272" spans="1:7" x14ac:dyDescent="0.2">
      <c r="A272" s="262"/>
      <c r="B272" s="262"/>
      <c r="C272" s="262"/>
      <c r="D272" s="262"/>
      <c r="E272" s="278"/>
      <c r="F272" s="262"/>
      <c r="G272" s="262"/>
    </row>
    <row r="273" spans="1:7" x14ac:dyDescent="0.2">
      <c r="A273" s="262"/>
      <c r="B273" s="262"/>
      <c r="C273" s="262"/>
      <c r="D273" s="262"/>
      <c r="E273" s="278"/>
      <c r="F273" s="262"/>
      <c r="G273" s="262"/>
    </row>
    <row r="274" spans="1:7" x14ac:dyDescent="0.2">
      <c r="A274" s="262"/>
      <c r="B274" s="262"/>
      <c r="C274" s="262"/>
      <c r="D274" s="262"/>
      <c r="E274" s="278"/>
      <c r="F274" s="262"/>
      <c r="G274" s="262"/>
    </row>
  </sheetData>
  <mergeCells count="115">
    <mergeCell ref="C199:D199"/>
    <mergeCell ref="C190:D190"/>
    <mergeCell ref="C191:D191"/>
    <mergeCell ref="C192:D192"/>
    <mergeCell ref="C193:D193"/>
    <mergeCell ref="C194:D194"/>
    <mergeCell ref="C195:D195"/>
    <mergeCell ref="C180:D180"/>
    <mergeCell ref="C182:D182"/>
    <mergeCell ref="C184:D184"/>
    <mergeCell ref="C185:D185"/>
    <mergeCell ref="C186:D186"/>
    <mergeCell ref="C187:D187"/>
    <mergeCell ref="C188:D188"/>
    <mergeCell ref="C189:D189"/>
    <mergeCell ref="C167:D167"/>
    <mergeCell ref="C172:D172"/>
    <mergeCell ref="C174:D174"/>
    <mergeCell ref="C176:D176"/>
    <mergeCell ref="C154:D154"/>
    <mergeCell ref="C155:D155"/>
    <mergeCell ref="C160:D160"/>
    <mergeCell ref="C161:D161"/>
    <mergeCell ref="C162:D162"/>
    <mergeCell ref="C163:D163"/>
    <mergeCell ref="C164:D164"/>
    <mergeCell ref="C166:D166"/>
    <mergeCell ref="C125:D125"/>
    <mergeCell ref="C127:D127"/>
    <mergeCell ref="C129:D129"/>
    <mergeCell ref="C149:D149"/>
    <mergeCell ref="C150:D150"/>
    <mergeCell ref="C152:D152"/>
    <mergeCell ref="C153:D153"/>
    <mergeCell ref="C113:D113"/>
    <mergeCell ref="C115:D115"/>
    <mergeCell ref="C116:D116"/>
    <mergeCell ref="C117:D117"/>
    <mergeCell ref="C119:D119"/>
    <mergeCell ref="C120:D120"/>
    <mergeCell ref="C134:D134"/>
    <mergeCell ref="C136:D136"/>
    <mergeCell ref="C138:D138"/>
    <mergeCell ref="C140:D140"/>
    <mergeCell ref="C142:D142"/>
    <mergeCell ref="C143:D143"/>
    <mergeCell ref="C145:D145"/>
    <mergeCell ref="C147:D147"/>
    <mergeCell ref="C148:D148"/>
    <mergeCell ref="C84:D84"/>
    <mergeCell ref="C85:D85"/>
    <mergeCell ref="C86:D86"/>
    <mergeCell ref="C88:D88"/>
    <mergeCell ref="C89:D89"/>
    <mergeCell ref="C106:D106"/>
    <mergeCell ref="C78:D78"/>
    <mergeCell ref="C79:D79"/>
    <mergeCell ref="C80:D80"/>
    <mergeCell ref="C81:D81"/>
    <mergeCell ref="C82:D82"/>
    <mergeCell ref="C83:D83"/>
    <mergeCell ref="C93:D93"/>
    <mergeCell ref="C94:D94"/>
    <mergeCell ref="C96:D96"/>
    <mergeCell ref="C97:D97"/>
    <mergeCell ref="C99:D99"/>
    <mergeCell ref="C100:D100"/>
    <mergeCell ref="C101:D101"/>
    <mergeCell ref="C102:D102"/>
    <mergeCell ref="C104:D104"/>
    <mergeCell ref="C65:D65"/>
    <mergeCell ref="C69:D69"/>
    <mergeCell ref="C71:D71"/>
    <mergeCell ref="C72:D72"/>
    <mergeCell ref="C73:D73"/>
    <mergeCell ref="C74:D74"/>
    <mergeCell ref="C75:D75"/>
    <mergeCell ref="C76:D76"/>
    <mergeCell ref="C50:D50"/>
    <mergeCell ref="C52:D52"/>
    <mergeCell ref="C54:D54"/>
    <mergeCell ref="C56:D56"/>
    <mergeCell ref="C58:D58"/>
    <mergeCell ref="C60:D60"/>
    <mergeCell ref="C62:D62"/>
    <mergeCell ref="C64:D64"/>
    <mergeCell ref="C41:D41"/>
    <mergeCell ref="C43:D43"/>
    <mergeCell ref="C45:D45"/>
    <mergeCell ref="C46:D46"/>
    <mergeCell ref="C28:D28"/>
    <mergeCell ref="C29:D29"/>
    <mergeCell ref="C31:D31"/>
    <mergeCell ref="C35:D35"/>
    <mergeCell ref="C37:D37"/>
    <mergeCell ref="C22:D22"/>
    <mergeCell ref="C23:D23"/>
    <mergeCell ref="C24:D24"/>
    <mergeCell ref="C25:D25"/>
    <mergeCell ref="C26:D26"/>
    <mergeCell ref="C13:D13"/>
    <mergeCell ref="C14:D14"/>
    <mergeCell ref="C16:D16"/>
    <mergeCell ref="C17:D17"/>
    <mergeCell ref="C18:D18"/>
    <mergeCell ref="C19:D19"/>
    <mergeCell ref="A1:G1"/>
    <mergeCell ref="A3:B3"/>
    <mergeCell ref="A4:B4"/>
    <mergeCell ref="E4:G4"/>
    <mergeCell ref="C9:D9"/>
    <mergeCell ref="C10:D10"/>
    <mergeCell ref="C11:D11"/>
    <mergeCell ref="C12:D12"/>
    <mergeCell ref="C20:D20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2"/>
  <dimension ref="A1:BE51"/>
  <sheetViews>
    <sheetView topLeftCell="A7" zoomScaleNormal="100" workbookViewId="0">
      <selection activeCell="F30" sqref="F30:G30"/>
    </sheetView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79" t="s">
        <v>29</v>
      </c>
      <c r="B1" s="80"/>
      <c r="C1" s="80"/>
      <c r="D1" s="80"/>
      <c r="E1" s="80"/>
      <c r="F1" s="80"/>
      <c r="G1" s="80"/>
    </row>
    <row r="2" spans="1:57" ht="12.75" customHeight="1" x14ac:dyDescent="0.2">
      <c r="A2" s="81" t="s">
        <v>30</v>
      </c>
      <c r="B2" s="82"/>
      <c r="C2" s="83" t="s">
        <v>354</v>
      </c>
      <c r="D2" s="83" t="s">
        <v>355</v>
      </c>
      <c r="E2" s="84"/>
      <c r="F2" s="85" t="s">
        <v>31</v>
      </c>
      <c r="G2" s="86"/>
    </row>
    <row r="3" spans="1:57" ht="3" hidden="1" customHeight="1" x14ac:dyDescent="0.2">
      <c r="A3" s="87"/>
      <c r="B3" s="88"/>
      <c r="C3" s="89"/>
      <c r="D3" s="89"/>
      <c r="E3" s="90"/>
      <c r="F3" s="91"/>
      <c r="G3" s="92"/>
    </row>
    <row r="4" spans="1:57" ht="12" customHeight="1" x14ac:dyDescent="0.2">
      <c r="A4" s="93" t="s">
        <v>32</v>
      </c>
      <c r="B4" s="88"/>
      <c r="C4" s="89"/>
      <c r="D4" s="89"/>
      <c r="E4" s="90"/>
      <c r="F4" s="91" t="s">
        <v>33</v>
      </c>
      <c r="G4" s="94"/>
    </row>
    <row r="5" spans="1:57" ht="12.95" customHeight="1" x14ac:dyDescent="0.2">
      <c r="A5" s="95" t="s">
        <v>103</v>
      </c>
      <c r="B5" s="96"/>
      <c r="C5" s="97" t="s">
        <v>104</v>
      </c>
      <c r="D5" s="98"/>
      <c r="E5" s="96"/>
      <c r="F5" s="91" t="s">
        <v>34</v>
      </c>
      <c r="G5" s="92"/>
    </row>
    <row r="6" spans="1:57" ht="12.95" customHeight="1" x14ac:dyDescent="0.2">
      <c r="A6" s="93" t="s">
        <v>35</v>
      </c>
      <c r="B6" s="88"/>
      <c r="C6" s="89"/>
      <c r="D6" s="89"/>
      <c r="E6" s="90"/>
      <c r="F6" s="99" t="s">
        <v>36</v>
      </c>
      <c r="G6" s="100">
        <v>0</v>
      </c>
      <c r="O6" s="101"/>
    </row>
    <row r="7" spans="1:57" ht="12.95" customHeight="1" x14ac:dyDescent="0.2">
      <c r="A7" s="102" t="s">
        <v>100</v>
      </c>
      <c r="B7" s="103"/>
      <c r="C7" s="104" t="s">
        <v>101</v>
      </c>
      <c r="D7" s="105"/>
      <c r="E7" s="105"/>
      <c r="F7" s="106" t="s">
        <v>37</v>
      </c>
      <c r="G7" s="100">
        <f>IF(G6=0,,ROUND((F30+F32)/G6,1))</f>
        <v>0</v>
      </c>
    </row>
    <row r="8" spans="1:57" x14ac:dyDescent="0.2">
      <c r="A8" s="107" t="s">
        <v>38</v>
      </c>
      <c r="B8" s="91"/>
      <c r="C8" s="294"/>
      <c r="D8" s="294"/>
      <c r="E8" s="295"/>
      <c r="F8" s="108" t="s">
        <v>39</v>
      </c>
      <c r="G8" s="109"/>
      <c r="H8" s="110"/>
      <c r="I8" s="111"/>
    </row>
    <row r="9" spans="1:57" x14ac:dyDescent="0.2">
      <c r="A9" s="107" t="s">
        <v>40</v>
      </c>
      <c r="B9" s="91"/>
      <c r="C9" s="294"/>
      <c r="D9" s="294"/>
      <c r="E9" s="295"/>
      <c r="F9" s="91"/>
      <c r="G9" s="112"/>
      <c r="H9" s="113"/>
    </row>
    <row r="10" spans="1:57" x14ac:dyDescent="0.2">
      <c r="A10" s="107" t="s">
        <v>41</v>
      </c>
      <c r="B10" s="91"/>
      <c r="C10" s="294"/>
      <c r="D10" s="294"/>
      <c r="E10" s="294"/>
      <c r="F10" s="114"/>
      <c r="G10" s="115"/>
      <c r="H10" s="116"/>
    </row>
    <row r="11" spans="1:57" ht="13.5" customHeight="1" x14ac:dyDescent="0.2">
      <c r="A11" s="107" t="s">
        <v>42</v>
      </c>
      <c r="B11" s="91"/>
      <c r="C11" s="294"/>
      <c r="D11" s="294"/>
      <c r="E11" s="294"/>
      <c r="F11" s="117" t="s">
        <v>43</v>
      </c>
      <c r="G11" s="118"/>
      <c r="H11" s="113"/>
      <c r="BA11" s="119"/>
      <c r="BB11" s="119"/>
      <c r="BC11" s="119"/>
      <c r="BD11" s="119"/>
      <c r="BE11" s="119"/>
    </row>
    <row r="12" spans="1:57" ht="12.75" customHeight="1" x14ac:dyDescent="0.2">
      <c r="A12" s="120" t="s">
        <v>44</v>
      </c>
      <c r="B12" s="88"/>
      <c r="C12" s="296"/>
      <c r="D12" s="296"/>
      <c r="E12" s="296"/>
      <c r="F12" s="121" t="s">
        <v>45</v>
      </c>
      <c r="G12" s="122"/>
      <c r="H12" s="113"/>
    </row>
    <row r="13" spans="1:57" ht="28.5" customHeight="1" thickBot="1" x14ac:dyDescent="0.25">
      <c r="A13" s="123" t="s">
        <v>46</v>
      </c>
      <c r="B13" s="124"/>
      <c r="C13" s="124"/>
      <c r="D13" s="124"/>
      <c r="E13" s="125"/>
      <c r="F13" s="125"/>
      <c r="G13" s="126"/>
      <c r="H13" s="113"/>
    </row>
    <row r="14" spans="1:57" ht="17.25" customHeight="1" thickBot="1" x14ac:dyDescent="0.25">
      <c r="A14" s="127" t="s">
        <v>47</v>
      </c>
      <c r="B14" s="128"/>
      <c r="C14" s="129"/>
      <c r="D14" s="130" t="s">
        <v>48</v>
      </c>
      <c r="E14" s="131"/>
      <c r="F14" s="131"/>
      <c r="G14" s="129"/>
    </row>
    <row r="15" spans="1:57" ht="15.95" customHeight="1" x14ac:dyDescent="0.2">
      <c r="A15" s="132"/>
      <c r="B15" s="133" t="s">
        <v>49</v>
      </c>
      <c r="C15" s="134">
        <f>'01 03 Rek'!E21</f>
        <v>0</v>
      </c>
      <c r="D15" s="135" t="str">
        <f>'01 03 Rek'!A26</f>
        <v>Ztížené výrobní podmínky</v>
      </c>
      <c r="E15" s="136"/>
      <c r="F15" s="137"/>
      <c r="G15" s="134">
        <f>'01 03 Rek'!I26</f>
        <v>0</v>
      </c>
    </row>
    <row r="16" spans="1:57" ht="15.95" customHeight="1" x14ac:dyDescent="0.2">
      <c r="A16" s="132" t="s">
        <v>50</v>
      </c>
      <c r="B16" s="133" t="s">
        <v>51</v>
      </c>
      <c r="C16" s="134">
        <f>'01 03 Rek'!F21</f>
        <v>0</v>
      </c>
      <c r="D16" s="87" t="str">
        <f>'01 03 Rek'!A27</f>
        <v>Oborová přirážka</v>
      </c>
      <c r="E16" s="138"/>
      <c r="F16" s="139"/>
      <c r="G16" s="134">
        <f>'01 03 Rek'!I27</f>
        <v>0</v>
      </c>
    </row>
    <row r="17" spans="1:7" ht="15.95" customHeight="1" x14ac:dyDescent="0.2">
      <c r="A17" s="132" t="s">
        <v>52</v>
      </c>
      <c r="B17" s="133" t="s">
        <v>53</v>
      </c>
      <c r="C17" s="134">
        <f>'01 03 Rek'!H21</f>
        <v>0</v>
      </c>
      <c r="D17" s="87" t="str">
        <f>'01 03 Rek'!A28</f>
        <v>Přesun stavebních kapacit</v>
      </c>
      <c r="E17" s="138"/>
      <c r="F17" s="139"/>
      <c r="G17" s="134">
        <f>'01 03 Rek'!I28</f>
        <v>0</v>
      </c>
    </row>
    <row r="18" spans="1:7" ht="15.95" customHeight="1" x14ac:dyDescent="0.2">
      <c r="A18" s="140" t="s">
        <v>54</v>
      </c>
      <c r="B18" s="141" t="s">
        <v>55</v>
      </c>
      <c r="C18" s="134">
        <f>'01 03 Rek'!G21</f>
        <v>0</v>
      </c>
      <c r="D18" s="87" t="str">
        <f>'01 03 Rek'!A29</f>
        <v>Mimostaveništní doprava</v>
      </c>
      <c r="E18" s="138"/>
      <c r="F18" s="139"/>
      <c r="G18" s="134">
        <f>'01 03 Rek'!I29</f>
        <v>0</v>
      </c>
    </row>
    <row r="19" spans="1:7" ht="15.95" customHeight="1" x14ac:dyDescent="0.2">
      <c r="A19" s="142" t="s">
        <v>56</v>
      </c>
      <c r="B19" s="133"/>
      <c r="C19" s="134">
        <f>SUM(C15:C18)</f>
        <v>0</v>
      </c>
      <c r="D19" s="87" t="str">
        <f>'01 03 Rek'!A30</f>
        <v>Zařízení staveniště</v>
      </c>
      <c r="E19" s="138"/>
      <c r="F19" s="139"/>
      <c r="G19" s="134">
        <f>'01 03 Rek'!I30</f>
        <v>0</v>
      </c>
    </row>
    <row r="20" spans="1:7" ht="15.95" customHeight="1" x14ac:dyDescent="0.2">
      <c r="A20" s="142"/>
      <c r="B20" s="133"/>
      <c r="C20" s="134"/>
      <c r="D20" s="87" t="str">
        <f>'01 03 Rek'!A31</f>
        <v>Provoz investora</v>
      </c>
      <c r="E20" s="138"/>
      <c r="F20" s="139"/>
      <c r="G20" s="134">
        <f>'01 03 Rek'!I31</f>
        <v>0</v>
      </c>
    </row>
    <row r="21" spans="1:7" ht="15.95" customHeight="1" x14ac:dyDescent="0.2">
      <c r="A21" s="142" t="s">
        <v>28</v>
      </c>
      <c r="B21" s="133"/>
      <c r="C21" s="134">
        <f>'01 03 Rek'!I21</f>
        <v>0</v>
      </c>
      <c r="D21" s="87" t="str">
        <f>'01 03 Rek'!A32</f>
        <v>Kompletační činnost (IČD)</v>
      </c>
      <c r="E21" s="138"/>
      <c r="F21" s="139"/>
      <c r="G21" s="134">
        <f>'01 03 Rek'!I32</f>
        <v>0</v>
      </c>
    </row>
    <row r="22" spans="1:7" ht="15.95" customHeight="1" x14ac:dyDescent="0.2">
      <c r="A22" s="143" t="s">
        <v>57</v>
      </c>
      <c r="B22" s="113"/>
      <c r="C22" s="134">
        <f>C19+C21</f>
        <v>0</v>
      </c>
      <c r="D22" s="87" t="s">
        <v>58</v>
      </c>
      <c r="E22" s="138"/>
      <c r="F22" s="139"/>
      <c r="G22" s="134">
        <f>G23-SUM(G15:G21)</f>
        <v>0</v>
      </c>
    </row>
    <row r="23" spans="1:7" ht="15.95" customHeight="1" thickBot="1" x14ac:dyDescent="0.25">
      <c r="A23" s="292" t="s">
        <v>59</v>
      </c>
      <c r="B23" s="293"/>
      <c r="C23" s="144">
        <f>C22+G23</f>
        <v>0</v>
      </c>
      <c r="D23" s="145" t="s">
        <v>60</v>
      </c>
      <c r="E23" s="146"/>
      <c r="F23" s="147"/>
      <c r="G23" s="134">
        <f>'01 03 Rek'!H33</f>
        <v>0</v>
      </c>
    </row>
    <row r="24" spans="1:7" x14ac:dyDescent="0.2">
      <c r="A24" s="148" t="s">
        <v>61</v>
      </c>
      <c r="B24" s="149"/>
      <c r="C24" s="150"/>
      <c r="D24" s="149" t="s">
        <v>62</v>
      </c>
      <c r="E24" s="149"/>
      <c r="F24" s="151" t="s">
        <v>63</v>
      </c>
      <c r="G24" s="152"/>
    </row>
    <row r="25" spans="1:7" x14ac:dyDescent="0.2">
      <c r="A25" s="143" t="s">
        <v>64</v>
      </c>
      <c r="B25" s="113"/>
      <c r="C25" s="153"/>
      <c r="D25" s="113" t="s">
        <v>64</v>
      </c>
      <c r="F25" s="154" t="s">
        <v>64</v>
      </c>
      <c r="G25" s="155"/>
    </row>
    <row r="26" spans="1:7" ht="37.5" customHeight="1" x14ac:dyDescent="0.2">
      <c r="A26" s="143" t="s">
        <v>65</v>
      </c>
      <c r="B26" s="156"/>
      <c r="C26" s="153"/>
      <c r="D26" s="113" t="s">
        <v>65</v>
      </c>
      <c r="F26" s="154" t="s">
        <v>65</v>
      </c>
      <c r="G26" s="155"/>
    </row>
    <row r="27" spans="1:7" x14ac:dyDescent="0.2">
      <c r="A27" s="143"/>
      <c r="B27" s="157"/>
      <c r="C27" s="153"/>
      <c r="D27" s="113"/>
      <c r="F27" s="154"/>
      <c r="G27" s="155"/>
    </row>
    <row r="28" spans="1:7" x14ac:dyDescent="0.2">
      <c r="A28" s="143" t="s">
        <v>66</v>
      </c>
      <c r="B28" s="113"/>
      <c r="C28" s="153"/>
      <c r="D28" s="154" t="s">
        <v>67</v>
      </c>
      <c r="E28" s="153"/>
      <c r="F28" s="158" t="s">
        <v>67</v>
      </c>
      <c r="G28" s="155"/>
    </row>
    <row r="29" spans="1:7" ht="69" customHeight="1" x14ac:dyDescent="0.2">
      <c r="A29" s="143"/>
      <c r="B29" s="113"/>
      <c r="C29" s="159"/>
      <c r="D29" s="160"/>
      <c r="E29" s="159"/>
      <c r="F29" s="113"/>
      <c r="G29" s="155"/>
    </row>
    <row r="30" spans="1:7" x14ac:dyDescent="0.2">
      <c r="A30" s="321" t="s">
        <v>12</v>
      </c>
      <c r="B30" s="162"/>
      <c r="C30" s="163">
        <v>21</v>
      </c>
      <c r="D30" s="162" t="s">
        <v>68</v>
      </c>
      <c r="E30" s="164"/>
      <c r="F30" s="319">
        <f>C23-F32</f>
        <v>0</v>
      </c>
      <c r="G30" s="320"/>
    </row>
    <row r="31" spans="1:7" x14ac:dyDescent="0.2">
      <c r="A31" s="161" t="s">
        <v>69</v>
      </c>
      <c r="B31" s="162"/>
      <c r="C31" s="163">
        <f>C30</f>
        <v>21</v>
      </c>
      <c r="D31" s="162" t="s">
        <v>70</v>
      </c>
      <c r="E31" s="164"/>
      <c r="F31" s="298">
        <f>ROUND(PRODUCT(F30,C31/100),0)</f>
        <v>0</v>
      </c>
      <c r="G31" s="299"/>
    </row>
    <row r="32" spans="1:7" x14ac:dyDescent="0.2">
      <c r="A32" s="161" t="s">
        <v>12</v>
      </c>
      <c r="B32" s="162"/>
      <c r="C32" s="163">
        <v>0</v>
      </c>
      <c r="D32" s="162" t="s">
        <v>70</v>
      </c>
      <c r="E32" s="164"/>
      <c r="F32" s="298">
        <v>0</v>
      </c>
      <c r="G32" s="299"/>
    </row>
    <row r="33" spans="1:8" x14ac:dyDescent="0.2">
      <c r="A33" s="161" t="s">
        <v>69</v>
      </c>
      <c r="B33" s="165"/>
      <c r="C33" s="166">
        <f>C32</f>
        <v>0</v>
      </c>
      <c r="D33" s="162" t="s">
        <v>70</v>
      </c>
      <c r="E33" s="139"/>
      <c r="F33" s="298">
        <f>ROUND(PRODUCT(F32,C33/100),0)</f>
        <v>0</v>
      </c>
      <c r="G33" s="299"/>
    </row>
    <row r="34" spans="1:8" s="170" customFormat="1" ht="19.5" customHeight="1" thickBot="1" x14ac:dyDescent="0.3">
      <c r="A34" s="167" t="s">
        <v>71</v>
      </c>
      <c r="B34" s="168"/>
      <c r="C34" s="168"/>
      <c r="D34" s="168"/>
      <c r="E34" s="169"/>
      <c r="F34" s="300">
        <f>ROUND(SUM(F30:F33),0)</f>
        <v>0</v>
      </c>
      <c r="G34" s="301"/>
    </row>
    <row r="36" spans="1:8" x14ac:dyDescent="0.2">
      <c r="A36" s="2" t="s">
        <v>72</v>
      </c>
      <c r="B36" s="2"/>
      <c r="C36" s="2"/>
      <c r="D36" s="2"/>
      <c r="E36" s="2"/>
      <c r="F36" s="2"/>
      <c r="G36" s="2"/>
      <c r="H36" s="1" t="s">
        <v>2</v>
      </c>
    </row>
    <row r="37" spans="1:8" ht="14.25" customHeight="1" x14ac:dyDescent="0.2">
      <c r="A37" s="2"/>
      <c r="B37" s="302"/>
      <c r="C37" s="302"/>
      <c r="D37" s="302"/>
      <c r="E37" s="302"/>
      <c r="F37" s="302"/>
      <c r="G37" s="302"/>
      <c r="H37" s="1" t="s">
        <v>2</v>
      </c>
    </row>
    <row r="38" spans="1:8" ht="12.75" customHeight="1" x14ac:dyDescent="0.2">
      <c r="A38" s="171"/>
      <c r="B38" s="302"/>
      <c r="C38" s="302"/>
      <c r="D38" s="302"/>
      <c r="E38" s="302"/>
      <c r="F38" s="302"/>
      <c r="G38" s="302"/>
      <c r="H38" s="1" t="s">
        <v>2</v>
      </c>
    </row>
    <row r="39" spans="1:8" x14ac:dyDescent="0.2">
      <c r="A39" s="171"/>
      <c r="B39" s="302"/>
      <c r="C39" s="302"/>
      <c r="D39" s="302"/>
      <c r="E39" s="302"/>
      <c r="F39" s="302"/>
      <c r="G39" s="302"/>
      <c r="H39" s="1" t="s">
        <v>2</v>
      </c>
    </row>
    <row r="40" spans="1:8" x14ac:dyDescent="0.2">
      <c r="A40" s="171"/>
      <c r="B40" s="302"/>
      <c r="C40" s="302"/>
      <c r="D40" s="302"/>
      <c r="E40" s="302"/>
      <c r="F40" s="302"/>
      <c r="G40" s="302"/>
      <c r="H40" s="1" t="s">
        <v>2</v>
      </c>
    </row>
    <row r="41" spans="1:8" x14ac:dyDescent="0.2">
      <c r="A41" s="171"/>
      <c r="B41" s="302"/>
      <c r="C41" s="302"/>
      <c r="D41" s="302"/>
      <c r="E41" s="302"/>
      <c r="F41" s="302"/>
      <c r="G41" s="302"/>
      <c r="H41" s="1" t="s">
        <v>2</v>
      </c>
    </row>
    <row r="42" spans="1:8" x14ac:dyDescent="0.2">
      <c r="A42" s="171"/>
      <c r="B42" s="302"/>
      <c r="C42" s="302"/>
      <c r="D42" s="302"/>
      <c r="E42" s="302"/>
      <c r="F42" s="302"/>
      <c r="G42" s="302"/>
      <c r="H42" s="1" t="s">
        <v>2</v>
      </c>
    </row>
    <row r="43" spans="1:8" x14ac:dyDescent="0.2">
      <c r="A43" s="171"/>
      <c r="B43" s="302"/>
      <c r="C43" s="302"/>
      <c r="D43" s="302"/>
      <c r="E43" s="302"/>
      <c r="F43" s="302"/>
      <c r="G43" s="302"/>
      <c r="H43" s="1" t="s">
        <v>2</v>
      </c>
    </row>
    <row r="44" spans="1:8" ht="12.75" customHeight="1" x14ac:dyDescent="0.2">
      <c r="A44" s="171"/>
      <c r="B44" s="302"/>
      <c r="C44" s="302"/>
      <c r="D44" s="302"/>
      <c r="E44" s="302"/>
      <c r="F44" s="302"/>
      <c r="G44" s="302"/>
      <c r="H44" s="1" t="s">
        <v>2</v>
      </c>
    </row>
    <row r="45" spans="1:8" ht="12.75" customHeight="1" x14ac:dyDescent="0.2">
      <c r="A45" s="171"/>
      <c r="B45" s="302"/>
      <c r="C45" s="302"/>
      <c r="D45" s="302"/>
      <c r="E45" s="302"/>
      <c r="F45" s="302"/>
      <c r="G45" s="302"/>
      <c r="H45" s="1" t="s">
        <v>2</v>
      </c>
    </row>
    <row r="46" spans="1:8" x14ac:dyDescent="0.2">
      <c r="B46" s="297"/>
      <c r="C46" s="297"/>
      <c r="D46" s="297"/>
      <c r="E46" s="297"/>
      <c r="F46" s="297"/>
      <c r="G46" s="297"/>
    </row>
    <row r="47" spans="1:8" x14ac:dyDescent="0.2">
      <c r="B47" s="297"/>
      <c r="C47" s="297"/>
      <c r="D47" s="297"/>
      <c r="E47" s="297"/>
      <c r="F47" s="297"/>
      <c r="G47" s="297"/>
    </row>
    <row r="48" spans="1:8" x14ac:dyDescent="0.2">
      <c r="B48" s="297"/>
      <c r="C48" s="297"/>
      <c r="D48" s="297"/>
      <c r="E48" s="297"/>
      <c r="F48" s="297"/>
      <c r="G48" s="297"/>
    </row>
    <row r="49" spans="2:7" x14ac:dyDescent="0.2">
      <c r="B49" s="297"/>
      <c r="C49" s="297"/>
      <c r="D49" s="297"/>
      <c r="E49" s="297"/>
      <c r="F49" s="297"/>
      <c r="G49" s="297"/>
    </row>
    <row r="50" spans="2:7" x14ac:dyDescent="0.2">
      <c r="B50" s="297"/>
      <c r="C50" s="297"/>
      <c r="D50" s="297"/>
      <c r="E50" s="297"/>
      <c r="F50" s="297"/>
      <c r="G50" s="297"/>
    </row>
    <row r="51" spans="2:7" x14ac:dyDescent="0.2">
      <c r="B51" s="297"/>
      <c r="C51" s="297"/>
      <c r="D51" s="297"/>
      <c r="E51" s="297"/>
      <c r="F51" s="297"/>
      <c r="G51" s="297"/>
    </row>
  </sheetData>
  <mergeCells count="18"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  <mergeCell ref="A23:B23"/>
    <mergeCell ref="C8:E8"/>
    <mergeCell ref="C9:E9"/>
    <mergeCell ref="C10:E10"/>
    <mergeCell ref="C11:E11"/>
    <mergeCell ref="C12:E1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2"/>
  <dimension ref="A1:BE84"/>
  <sheetViews>
    <sheetView workbookViewId="0">
      <selection activeCell="I21" sqref="I2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 x14ac:dyDescent="0.2">
      <c r="A1" s="303" t="s">
        <v>3</v>
      </c>
      <c r="B1" s="304"/>
      <c r="C1" s="172" t="s">
        <v>102</v>
      </c>
      <c r="D1" s="173"/>
      <c r="E1" s="174"/>
      <c r="F1" s="173"/>
      <c r="G1" s="175" t="s">
        <v>73</v>
      </c>
      <c r="H1" s="176" t="s">
        <v>354</v>
      </c>
      <c r="I1" s="177"/>
    </row>
    <row r="2" spans="1:9" ht="13.5" thickBot="1" x14ac:dyDescent="0.25">
      <c r="A2" s="305" t="s">
        <v>74</v>
      </c>
      <c r="B2" s="306"/>
      <c r="C2" s="178" t="s">
        <v>105</v>
      </c>
      <c r="D2" s="179"/>
      <c r="E2" s="180"/>
      <c r="F2" s="179"/>
      <c r="G2" s="307" t="s">
        <v>355</v>
      </c>
      <c r="H2" s="308"/>
      <c r="I2" s="309"/>
    </row>
    <row r="3" spans="1:9" ht="13.5" thickTop="1" x14ac:dyDescent="0.2">
      <c r="F3" s="113"/>
    </row>
    <row r="4" spans="1:9" ht="19.5" customHeight="1" x14ac:dyDescent="0.25">
      <c r="A4" s="181" t="s">
        <v>75</v>
      </c>
      <c r="B4" s="182"/>
      <c r="C4" s="182"/>
      <c r="D4" s="182"/>
      <c r="E4" s="183"/>
      <c r="F4" s="182"/>
      <c r="G4" s="182"/>
      <c r="H4" s="182"/>
      <c r="I4" s="182"/>
    </row>
    <row r="5" spans="1:9" ht="13.5" thickBot="1" x14ac:dyDescent="0.25"/>
    <row r="6" spans="1:9" s="113" customFormat="1" ht="13.5" thickBot="1" x14ac:dyDescent="0.25">
      <c r="A6" s="184"/>
      <c r="B6" s="185" t="s">
        <v>76</v>
      </c>
      <c r="C6" s="185"/>
      <c r="D6" s="186"/>
      <c r="E6" s="187" t="s">
        <v>24</v>
      </c>
      <c r="F6" s="188" t="s">
        <v>25</v>
      </c>
      <c r="G6" s="188" t="s">
        <v>26</v>
      </c>
      <c r="H6" s="188" t="s">
        <v>27</v>
      </c>
      <c r="I6" s="189" t="s">
        <v>28</v>
      </c>
    </row>
    <row r="7" spans="1:9" s="113" customFormat="1" x14ac:dyDescent="0.2">
      <c r="A7" s="279" t="str">
        <f>'01 03 Pol'!B7</f>
        <v>61</v>
      </c>
      <c r="B7" s="60" t="str">
        <f>'01 03 Pol'!C7</f>
        <v>Upravy povrchů vnitřní</v>
      </c>
      <c r="D7" s="190"/>
      <c r="E7" s="280">
        <f>'01 03 Pol'!BA43</f>
        <v>0</v>
      </c>
      <c r="F7" s="281">
        <f>'01 03 Pol'!BB43</f>
        <v>0</v>
      </c>
      <c r="G7" s="281">
        <f>'01 03 Pol'!BC43</f>
        <v>0</v>
      </c>
      <c r="H7" s="281">
        <f>'01 03 Pol'!BD43</f>
        <v>0</v>
      </c>
      <c r="I7" s="282">
        <f>'01 03 Pol'!BE43</f>
        <v>0</v>
      </c>
    </row>
    <row r="8" spans="1:9" s="113" customFormat="1" x14ac:dyDescent="0.2">
      <c r="A8" s="279" t="str">
        <f>'01 03 Pol'!B44</f>
        <v>62</v>
      </c>
      <c r="B8" s="60" t="str">
        <f>'01 03 Pol'!C44</f>
        <v>Úpravy povrchů vnější</v>
      </c>
      <c r="D8" s="190"/>
      <c r="E8" s="280">
        <f>'01 03 Pol'!BA52</f>
        <v>0</v>
      </c>
      <c r="F8" s="281">
        <f>'01 03 Pol'!BB52</f>
        <v>0</v>
      </c>
      <c r="G8" s="281">
        <f>'01 03 Pol'!BC52</f>
        <v>0</v>
      </c>
      <c r="H8" s="281">
        <f>'01 03 Pol'!BD52</f>
        <v>0</v>
      </c>
      <c r="I8" s="282">
        <f>'01 03 Pol'!BE52</f>
        <v>0</v>
      </c>
    </row>
    <row r="9" spans="1:9" s="113" customFormat="1" x14ac:dyDescent="0.2">
      <c r="A9" s="279" t="str">
        <f>'01 03 Pol'!B53</f>
        <v>64</v>
      </c>
      <c r="B9" s="60" t="str">
        <f>'01 03 Pol'!C53</f>
        <v>Výplně otvorů</v>
      </c>
      <c r="D9" s="190"/>
      <c r="E9" s="280">
        <f>'01 03 Pol'!BA63</f>
        <v>0</v>
      </c>
      <c r="F9" s="281">
        <f>'01 03 Pol'!BB63</f>
        <v>0</v>
      </c>
      <c r="G9" s="281">
        <f>'01 03 Pol'!BC63</f>
        <v>0</v>
      </c>
      <c r="H9" s="281">
        <f>'01 03 Pol'!BD63</f>
        <v>0</v>
      </c>
      <c r="I9" s="282">
        <f>'01 03 Pol'!BE63</f>
        <v>0</v>
      </c>
    </row>
    <row r="10" spans="1:9" s="113" customFormat="1" x14ac:dyDescent="0.2">
      <c r="A10" s="279" t="str">
        <f>'01 03 Pol'!B64</f>
        <v>94</v>
      </c>
      <c r="B10" s="60" t="str">
        <f>'01 03 Pol'!C64</f>
        <v>Lešení a stavební výtahy</v>
      </c>
      <c r="D10" s="190"/>
      <c r="E10" s="280">
        <f>'01 03 Pol'!BA92</f>
        <v>0</v>
      </c>
      <c r="F10" s="281">
        <f>'01 03 Pol'!BB92</f>
        <v>0</v>
      </c>
      <c r="G10" s="281">
        <f>'01 03 Pol'!BC92</f>
        <v>0</v>
      </c>
      <c r="H10" s="281">
        <f>'01 03 Pol'!BD92</f>
        <v>0</v>
      </c>
      <c r="I10" s="282">
        <f>'01 03 Pol'!BE92</f>
        <v>0</v>
      </c>
    </row>
    <row r="11" spans="1:9" s="113" customFormat="1" x14ac:dyDescent="0.2">
      <c r="A11" s="279" t="str">
        <f>'01 03 Pol'!B93</f>
        <v>95</v>
      </c>
      <c r="B11" s="60" t="str">
        <f>'01 03 Pol'!C93</f>
        <v>Dokončovací konstrukce na pozemních stavbách</v>
      </c>
      <c r="D11" s="190"/>
      <c r="E11" s="280">
        <f>'01 03 Pol'!BA108</f>
        <v>0</v>
      </c>
      <c r="F11" s="281">
        <f>'01 03 Pol'!BB108</f>
        <v>0</v>
      </c>
      <c r="G11" s="281">
        <f>'01 03 Pol'!BC108</f>
        <v>0</v>
      </c>
      <c r="H11" s="281">
        <f>'01 03 Pol'!BD108</f>
        <v>0</v>
      </c>
      <c r="I11" s="282">
        <f>'01 03 Pol'!BE108</f>
        <v>0</v>
      </c>
    </row>
    <row r="12" spans="1:9" s="113" customFormat="1" x14ac:dyDescent="0.2">
      <c r="A12" s="279" t="str">
        <f>'01 03 Pol'!B109</f>
        <v>96</v>
      </c>
      <c r="B12" s="60" t="str">
        <f>'01 03 Pol'!C109</f>
        <v>Bourání konstrukcí</v>
      </c>
      <c r="D12" s="190"/>
      <c r="E12" s="280">
        <f>'01 03 Pol'!BA119</f>
        <v>0</v>
      </c>
      <c r="F12" s="281">
        <f>'01 03 Pol'!BB119</f>
        <v>0</v>
      </c>
      <c r="G12" s="281">
        <f>'01 03 Pol'!BC119</f>
        <v>0</v>
      </c>
      <c r="H12" s="281">
        <f>'01 03 Pol'!BD119</f>
        <v>0</v>
      </c>
      <c r="I12" s="282">
        <f>'01 03 Pol'!BE119</f>
        <v>0</v>
      </c>
    </row>
    <row r="13" spans="1:9" s="113" customFormat="1" x14ac:dyDescent="0.2">
      <c r="A13" s="279" t="str">
        <f>'01 03 Pol'!B120</f>
        <v>99</v>
      </c>
      <c r="B13" s="60" t="str">
        <f>'01 03 Pol'!C120</f>
        <v>Staveništní přesun hmot</v>
      </c>
      <c r="D13" s="190"/>
      <c r="E13" s="280">
        <f>'01 03 Pol'!BA122</f>
        <v>0</v>
      </c>
      <c r="F13" s="281">
        <f>'01 03 Pol'!BB122</f>
        <v>0</v>
      </c>
      <c r="G13" s="281">
        <f>'01 03 Pol'!BC122</f>
        <v>0</v>
      </c>
      <c r="H13" s="281">
        <f>'01 03 Pol'!BD122</f>
        <v>0</v>
      </c>
      <c r="I13" s="282">
        <f>'01 03 Pol'!BE122</f>
        <v>0</v>
      </c>
    </row>
    <row r="14" spans="1:9" s="113" customFormat="1" x14ac:dyDescent="0.2">
      <c r="A14" s="279" t="str">
        <f>'01 03 Pol'!B123</f>
        <v>764</v>
      </c>
      <c r="B14" s="60" t="str">
        <f>'01 03 Pol'!C123</f>
        <v>Konstrukce klempířské</v>
      </c>
      <c r="D14" s="190"/>
      <c r="E14" s="280">
        <f>'01 03 Pol'!BA136</f>
        <v>0</v>
      </c>
      <c r="F14" s="281">
        <f>'01 03 Pol'!BB136</f>
        <v>0</v>
      </c>
      <c r="G14" s="281">
        <f>'01 03 Pol'!BC136</f>
        <v>0</v>
      </c>
      <c r="H14" s="281">
        <f>'01 03 Pol'!BD136</f>
        <v>0</v>
      </c>
      <c r="I14" s="282">
        <f>'01 03 Pol'!BE136</f>
        <v>0</v>
      </c>
    </row>
    <row r="15" spans="1:9" s="113" customFormat="1" x14ac:dyDescent="0.2">
      <c r="A15" s="279" t="str">
        <f>'01 03 Pol'!B137</f>
        <v>767</v>
      </c>
      <c r="B15" s="60" t="str">
        <f>'01 03 Pol'!C137</f>
        <v>Konstrukce zámečnické</v>
      </c>
      <c r="D15" s="190"/>
      <c r="E15" s="280">
        <f>'01 03 Pol'!BA149</f>
        <v>0</v>
      </c>
      <c r="F15" s="281">
        <f>'01 03 Pol'!BB149</f>
        <v>0</v>
      </c>
      <c r="G15" s="281">
        <f>'01 03 Pol'!BC149</f>
        <v>0</v>
      </c>
      <c r="H15" s="281">
        <f>'01 03 Pol'!BD149</f>
        <v>0</v>
      </c>
      <c r="I15" s="282">
        <f>'01 03 Pol'!BE149</f>
        <v>0</v>
      </c>
    </row>
    <row r="16" spans="1:9" s="113" customFormat="1" x14ac:dyDescent="0.2">
      <c r="A16" s="279" t="str">
        <f>'01 03 Pol'!B150</f>
        <v>769</v>
      </c>
      <c r="B16" s="60" t="str">
        <f>'01 03 Pol'!C150</f>
        <v>Otvorové prvky z plastu</v>
      </c>
      <c r="D16" s="190"/>
      <c r="E16" s="280">
        <f>'01 03 Pol'!BA178</f>
        <v>0</v>
      </c>
      <c r="F16" s="281">
        <f>'01 03 Pol'!BB178</f>
        <v>0</v>
      </c>
      <c r="G16" s="281">
        <f>'01 03 Pol'!BC178</f>
        <v>0</v>
      </c>
      <c r="H16" s="281">
        <f>'01 03 Pol'!BD178</f>
        <v>0</v>
      </c>
      <c r="I16" s="282">
        <f>'01 03 Pol'!BE178</f>
        <v>0</v>
      </c>
    </row>
    <row r="17" spans="1:57" s="113" customFormat="1" x14ac:dyDescent="0.2">
      <c r="A17" s="279" t="str">
        <f>'01 03 Pol'!B179</f>
        <v>781</v>
      </c>
      <c r="B17" s="60" t="str">
        <f>'01 03 Pol'!C179</f>
        <v>Obklady keramické</v>
      </c>
      <c r="D17" s="190"/>
      <c r="E17" s="280">
        <f>'01 03 Pol'!BA187</f>
        <v>0</v>
      </c>
      <c r="F17" s="281">
        <f>'01 03 Pol'!BB187</f>
        <v>0</v>
      </c>
      <c r="G17" s="281">
        <f>'01 03 Pol'!BC187</f>
        <v>0</v>
      </c>
      <c r="H17" s="281">
        <f>'01 03 Pol'!BD187</f>
        <v>0</v>
      </c>
      <c r="I17" s="282">
        <f>'01 03 Pol'!BE187</f>
        <v>0</v>
      </c>
    </row>
    <row r="18" spans="1:57" s="113" customFormat="1" x14ac:dyDescent="0.2">
      <c r="A18" s="279" t="str">
        <f>'01 03 Pol'!B188</f>
        <v>783</v>
      </c>
      <c r="B18" s="60" t="str">
        <f>'01 03 Pol'!C188</f>
        <v>Nátěry</v>
      </c>
      <c r="D18" s="190"/>
      <c r="E18" s="280">
        <f>'01 03 Pol'!BA195</f>
        <v>0</v>
      </c>
      <c r="F18" s="281">
        <f>'01 03 Pol'!BB195</f>
        <v>0</v>
      </c>
      <c r="G18" s="281">
        <f>'01 03 Pol'!BC195</f>
        <v>0</v>
      </c>
      <c r="H18" s="281">
        <f>'01 03 Pol'!BD195</f>
        <v>0</v>
      </c>
      <c r="I18" s="282">
        <f>'01 03 Pol'!BE195</f>
        <v>0</v>
      </c>
    </row>
    <row r="19" spans="1:57" s="113" customFormat="1" x14ac:dyDescent="0.2">
      <c r="A19" s="279" t="str">
        <f>'01 03 Pol'!B196</f>
        <v>784</v>
      </c>
      <c r="B19" s="60" t="str">
        <f>'01 03 Pol'!C196</f>
        <v>Malby</v>
      </c>
      <c r="D19" s="190"/>
      <c r="E19" s="280">
        <f>'01 03 Pol'!BA208</f>
        <v>0</v>
      </c>
      <c r="F19" s="281">
        <f>'01 03 Pol'!BB208</f>
        <v>0</v>
      </c>
      <c r="G19" s="281">
        <f>'01 03 Pol'!BC208</f>
        <v>0</v>
      </c>
      <c r="H19" s="281">
        <f>'01 03 Pol'!BD208</f>
        <v>0</v>
      </c>
      <c r="I19" s="282">
        <f>'01 03 Pol'!BE208</f>
        <v>0</v>
      </c>
    </row>
    <row r="20" spans="1:57" s="113" customFormat="1" ht="13.5" thickBot="1" x14ac:dyDescent="0.25">
      <c r="A20" s="279" t="str">
        <f>'01 03 Pol'!B209</f>
        <v>789</v>
      </c>
      <c r="B20" s="60" t="str">
        <f>'01 03 Pol'!C209</f>
        <v>Žaluzie</v>
      </c>
      <c r="D20" s="190"/>
      <c r="E20" s="280">
        <f>'01 03 Pol'!BA212</f>
        <v>0</v>
      </c>
      <c r="F20" s="281">
        <f>'01 03 Pol'!BB212</f>
        <v>0</v>
      </c>
      <c r="G20" s="281">
        <f>'01 03 Pol'!BC212</f>
        <v>0</v>
      </c>
      <c r="H20" s="281">
        <f>'01 03 Pol'!BD212</f>
        <v>0</v>
      </c>
      <c r="I20" s="282">
        <f>'01 03 Pol'!BE212</f>
        <v>0</v>
      </c>
    </row>
    <row r="21" spans="1:57" s="14" customFormat="1" ht="13.5" thickBot="1" x14ac:dyDescent="0.25">
      <c r="A21" s="191"/>
      <c r="B21" s="192" t="s">
        <v>77</v>
      </c>
      <c r="C21" s="192"/>
      <c r="D21" s="193"/>
      <c r="E21" s="194">
        <f>SUM(E7:E20)</f>
        <v>0</v>
      </c>
      <c r="F21" s="195">
        <f>SUM(F7:F20)</f>
        <v>0</v>
      </c>
      <c r="G21" s="195">
        <f>SUM(G7:G20)</f>
        <v>0</v>
      </c>
      <c r="H21" s="195">
        <f>SUM(H7:H20)</f>
        <v>0</v>
      </c>
      <c r="I21" s="196">
        <f>SUM(I7:I20)</f>
        <v>0</v>
      </c>
    </row>
    <row r="22" spans="1:57" x14ac:dyDescent="0.2">
      <c r="A22" s="113"/>
      <c r="B22" s="113"/>
      <c r="C22" s="113"/>
      <c r="D22" s="113"/>
      <c r="E22" s="113"/>
      <c r="F22" s="113"/>
      <c r="G22" s="113"/>
      <c r="H22" s="113"/>
      <c r="I22" s="113"/>
    </row>
    <row r="23" spans="1:57" ht="19.5" customHeight="1" x14ac:dyDescent="0.25">
      <c r="A23" s="182" t="s">
        <v>78</v>
      </c>
      <c r="B23" s="182"/>
      <c r="C23" s="182"/>
      <c r="D23" s="182"/>
      <c r="E23" s="182"/>
      <c r="F23" s="182"/>
      <c r="G23" s="197"/>
      <c r="H23" s="182"/>
      <c r="I23" s="182"/>
      <c r="BA23" s="119"/>
      <c r="BB23" s="119"/>
      <c r="BC23" s="119"/>
      <c r="BD23" s="119"/>
      <c r="BE23" s="119"/>
    </row>
    <row r="24" spans="1:57" ht="13.5" thickBot="1" x14ac:dyDescent="0.25"/>
    <row r="25" spans="1:57" x14ac:dyDescent="0.2">
      <c r="A25" s="148" t="s">
        <v>79</v>
      </c>
      <c r="B25" s="149"/>
      <c r="C25" s="149"/>
      <c r="D25" s="198"/>
      <c r="E25" s="199" t="s">
        <v>80</v>
      </c>
      <c r="F25" s="200" t="s">
        <v>13</v>
      </c>
      <c r="G25" s="201" t="s">
        <v>81</v>
      </c>
      <c r="H25" s="202"/>
      <c r="I25" s="203" t="s">
        <v>80</v>
      </c>
    </row>
    <row r="26" spans="1:57" x14ac:dyDescent="0.2">
      <c r="A26" s="142" t="s">
        <v>346</v>
      </c>
      <c r="B26" s="133"/>
      <c r="C26" s="133"/>
      <c r="D26" s="204"/>
      <c r="E26" s="205">
        <v>0</v>
      </c>
      <c r="F26" s="206">
        <v>0</v>
      </c>
      <c r="G26" s="207"/>
      <c r="H26" s="208"/>
      <c r="I26" s="209">
        <f t="shared" ref="I26:I32" si="0">E26+F26*G26/100</f>
        <v>0</v>
      </c>
      <c r="BA26" s="1">
        <v>2</v>
      </c>
    </row>
    <row r="27" spans="1:57" x14ac:dyDescent="0.2">
      <c r="A27" s="142" t="s">
        <v>347</v>
      </c>
      <c r="B27" s="133"/>
      <c r="C27" s="133"/>
      <c r="D27" s="204"/>
      <c r="E27" s="205">
        <v>0</v>
      </c>
      <c r="F27" s="206">
        <v>0</v>
      </c>
      <c r="G27" s="207"/>
      <c r="H27" s="208"/>
      <c r="I27" s="209">
        <f t="shared" si="0"/>
        <v>0</v>
      </c>
      <c r="BA27" s="1">
        <v>0</v>
      </c>
    </row>
    <row r="28" spans="1:57" x14ac:dyDescent="0.2">
      <c r="A28" s="142" t="s">
        <v>348</v>
      </c>
      <c r="B28" s="133"/>
      <c r="C28" s="133"/>
      <c r="D28" s="204"/>
      <c r="E28" s="205">
        <v>0</v>
      </c>
      <c r="F28" s="206">
        <v>0</v>
      </c>
      <c r="G28" s="207"/>
      <c r="H28" s="208"/>
      <c r="I28" s="209">
        <f t="shared" si="0"/>
        <v>0</v>
      </c>
      <c r="BA28" s="1">
        <v>0</v>
      </c>
    </row>
    <row r="29" spans="1:57" x14ac:dyDescent="0.2">
      <c r="A29" s="142" t="s">
        <v>349</v>
      </c>
      <c r="B29" s="133"/>
      <c r="C29" s="133"/>
      <c r="D29" s="204"/>
      <c r="E29" s="205">
        <v>0</v>
      </c>
      <c r="F29" s="206">
        <v>0</v>
      </c>
      <c r="G29" s="207"/>
      <c r="H29" s="208"/>
      <c r="I29" s="209">
        <f t="shared" si="0"/>
        <v>0</v>
      </c>
      <c r="BA29" s="1">
        <v>0</v>
      </c>
    </row>
    <row r="30" spans="1:57" x14ac:dyDescent="0.2">
      <c r="A30" s="142" t="s">
        <v>350</v>
      </c>
      <c r="B30" s="133"/>
      <c r="C30" s="133"/>
      <c r="D30" s="204"/>
      <c r="E30" s="205">
        <v>0</v>
      </c>
      <c r="F30" s="206">
        <v>1</v>
      </c>
      <c r="G30" s="207">
        <f>E21+F21</f>
        <v>0</v>
      </c>
      <c r="H30" s="208"/>
      <c r="I30" s="209">
        <f t="shared" si="0"/>
        <v>0</v>
      </c>
      <c r="BA30" s="1">
        <v>2</v>
      </c>
    </row>
    <row r="31" spans="1:57" x14ac:dyDescent="0.2">
      <c r="A31" s="142" t="s">
        <v>351</v>
      </c>
      <c r="B31" s="133"/>
      <c r="C31" s="133"/>
      <c r="D31" s="204"/>
      <c r="E31" s="205">
        <v>0</v>
      </c>
      <c r="F31" s="206">
        <v>1</v>
      </c>
      <c r="G31" s="207">
        <f>E21+F21</f>
        <v>0</v>
      </c>
      <c r="H31" s="208"/>
      <c r="I31" s="209">
        <f t="shared" si="0"/>
        <v>0</v>
      </c>
      <c r="BA31" s="1">
        <v>2</v>
      </c>
    </row>
    <row r="32" spans="1:57" x14ac:dyDescent="0.2">
      <c r="A32" s="142" t="s">
        <v>352</v>
      </c>
      <c r="B32" s="133"/>
      <c r="C32" s="133"/>
      <c r="D32" s="204"/>
      <c r="E32" s="205">
        <v>0</v>
      </c>
      <c r="F32" s="206">
        <v>0</v>
      </c>
      <c r="G32" s="207"/>
      <c r="H32" s="208"/>
      <c r="I32" s="209">
        <f t="shared" si="0"/>
        <v>0</v>
      </c>
      <c r="BA32" s="1">
        <v>2</v>
      </c>
    </row>
    <row r="33" spans="1:9" ht="13.5" thickBot="1" x14ac:dyDescent="0.25">
      <c r="A33" s="210"/>
      <c r="B33" s="211" t="s">
        <v>82</v>
      </c>
      <c r="C33" s="212"/>
      <c r="D33" s="213"/>
      <c r="E33" s="214"/>
      <c r="F33" s="215"/>
      <c r="G33" s="215"/>
      <c r="H33" s="310">
        <f>SUM(I26:I32)</f>
        <v>0</v>
      </c>
      <c r="I33" s="311"/>
    </row>
    <row r="35" spans="1:9" x14ac:dyDescent="0.2">
      <c r="B35" s="14"/>
      <c r="F35" s="216"/>
      <c r="G35" s="217"/>
      <c r="H35" s="217"/>
      <c r="I35" s="46"/>
    </row>
    <row r="36" spans="1:9" x14ac:dyDescent="0.2">
      <c r="F36" s="216"/>
      <c r="G36" s="217"/>
      <c r="H36" s="217"/>
      <c r="I36" s="46"/>
    </row>
    <row r="37" spans="1:9" x14ac:dyDescent="0.2">
      <c r="F37" s="216"/>
      <c r="G37" s="217"/>
      <c r="H37" s="217"/>
      <c r="I37" s="46"/>
    </row>
    <row r="38" spans="1:9" x14ac:dyDescent="0.2">
      <c r="F38" s="216"/>
      <c r="G38" s="217"/>
      <c r="H38" s="217"/>
      <c r="I38" s="46"/>
    </row>
    <row r="39" spans="1:9" x14ac:dyDescent="0.2">
      <c r="F39" s="216"/>
      <c r="G39" s="217"/>
      <c r="H39" s="217"/>
      <c r="I39" s="46"/>
    </row>
    <row r="40" spans="1:9" x14ac:dyDescent="0.2">
      <c r="F40" s="216"/>
      <c r="G40" s="217"/>
      <c r="H40" s="217"/>
      <c r="I40" s="46"/>
    </row>
    <row r="41" spans="1:9" x14ac:dyDescent="0.2">
      <c r="F41" s="216"/>
      <c r="G41" s="217"/>
      <c r="H41" s="217"/>
      <c r="I41" s="46"/>
    </row>
    <row r="42" spans="1:9" x14ac:dyDescent="0.2">
      <c r="F42" s="216"/>
      <c r="G42" s="217"/>
      <c r="H42" s="217"/>
      <c r="I42" s="46"/>
    </row>
    <row r="43" spans="1:9" x14ac:dyDescent="0.2">
      <c r="F43" s="216"/>
      <c r="G43" s="217"/>
      <c r="H43" s="217"/>
      <c r="I43" s="46"/>
    </row>
    <row r="44" spans="1:9" x14ac:dyDescent="0.2">
      <c r="F44" s="216"/>
      <c r="G44" s="217"/>
      <c r="H44" s="217"/>
      <c r="I44" s="46"/>
    </row>
    <row r="45" spans="1:9" x14ac:dyDescent="0.2">
      <c r="F45" s="216"/>
      <c r="G45" s="217"/>
      <c r="H45" s="217"/>
      <c r="I45" s="46"/>
    </row>
    <row r="46" spans="1:9" x14ac:dyDescent="0.2">
      <c r="F46" s="216"/>
      <c r="G46" s="217"/>
      <c r="H46" s="217"/>
      <c r="I46" s="46"/>
    </row>
    <row r="47" spans="1:9" x14ac:dyDescent="0.2">
      <c r="F47" s="216"/>
      <c r="G47" s="217"/>
      <c r="H47" s="217"/>
      <c r="I47" s="46"/>
    </row>
    <row r="48" spans="1:9" x14ac:dyDescent="0.2">
      <c r="F48" s="216"/>
      <c r="G48" s="217"/>
      <c r="H48" s="217"/>
      <c r="I48" s="46"/>
    </row>
    <row r="49" spans="6:9" x14ac:dyDescent="0.2">
      <c r="F49" s="216"/>
      <c r="G49" s="217"/>
      <c r="H49" s="217"/>
      <c r="I49" s="46"/>
    </row>
    <row r="50" spans="6:9" x14ac:dyDescent="0.2">
      <c r="F50" s="216"/>
      <c r="G50" s="217"/>
      <c r="H50" s="217"/>
      <c r="I50" s="46"/>
    </row>
    <row r="51" spans="6:9" x14ac:dyDescent="0.2">
      <c r="F51" s="216"/>
      <c r="G51" s="217"/>
      <c r="H51" s="217"/>
      <c r="I51" s="46"/>
    </row>
    <row r="52" spans="6:9" x14ac:dyDescent="0.2">
      <c r="F52" s="216"/>
      <c r="G52" s="217"/>
      <c r="H52" s="217"/>
      <c r="I52" s="46"/>
    </row>
    <row r="53" spans="6:9" x14ac:dyDescent="0.2">
      <c r="F53" s="216"/>
      <c r="G53" s="217"/>
      <c r="H53" s="217"/>
      <c r="I53" s="46"/>
    </row>
    <row r="54" spans="6:9" x14ac:dyDescent="0.2">
      <c r="F54" s="216"/>
      <c r="G54" s="217"/>
      <c r="H54" s="217"/>
      <c r="I54" s="46"/>
    </row>
    <row r="55" spans="6:9" x14ac:dyDescent="0.2">
      <c r="F55" s="216"/>
      <c r="G55" s="217"/>
      <c r="H55" s="217"/>
      <c r="I55" s="46"/>
    </row>
    <row r="56" spans="6:9" x14ac:dyDescent="0.2">
      <c r="F56" s="216"/>
      <c r="G56" s="217"/>
      <c r="H56" s="217"/>
      <c r="I56" s="46"/>
    </row>
    <row r="57" spans="6:9" x14ac:dyDescent="0.2">
      <c r="F57" s="216"/>
      <c r="G57" s="217"/>
      <c r="H57" s="217"/>
      <c r="I57" s="46"/>
    </row>
    <row r="58" spans="6:9" x14ac:dyDescent="0.2">
      <c r="F58" s="216"/>
      <c r="G58" s="217"/>
      <c r="H58" s="217"/>
      <c r="I58" s="46"/>
    </row>
    <row r="59" spans="6:9" x14ac:dyDescent="0.2">
      <c r="F59" s="216"/>
      <c r="G59" s="217"/>
      <c r="H59" s="217"/>
      <c r="I59" s="46"/>
    </row>
    <row r="60" spans="6:9" x14ac:dyDescent="0.2">
      <c r="F60" s="216"/>
      <c r="G60" s="217"/>
      <c r="H60" s="217"/>
      <c r="I60" s="46"/>
    </row>
    <row r="61" spans="6:9" x14ac:dyDescent="0.2">
      <c r="F61" s="216"/>
      <c r="G61" s="217"/>
      <c r="H61" s="217"/>
      <c r="I61" s="46"/>
    </row>
    <row r="62" spans="6:9" x14ac:dyDescent="0.2">
      <c r="F62" s="216"/>
      <c r="G62" s="217"/>
      <c r="H62" s="217"/>
      <c r="I62" s="46"/>
    </row>
    <row r="63" spans="6:9" x14ac:dyDescent="0.2">
      <c r="F63" s="216"/>
      <c r="G63" s="217"/>
      <c r="H63" s="217"/>
      <c r="I63" s="46"/>
    </row>
    <row r="64" spans="6:9" x14ac:dyDescent="0.2">
      <c r="F64" s="216"/>
      <c r="G64" s="217"/>
      <c r="H64" s="217"/>
      <c r="I64" s="46"/>
    </row>
    <row r="65" spans="6:9" x14ac:dyDescent="0.2">
      <c r="F65" s="216"/>
      <c r="G65" s="217"/>
      <c r="H65" s="217"/>
      <c r="I65" s="46"/>
    </row>
    <row r="66" spans="6:9" x14ac:dyDescent="0.2">
      <c r="F66" s="216"/>
      <c r="G66" s="217"/>
      <c r="H66" s="217"/>
      <c r="I66" s="46"/>
    </row>
    <row r="67" spans="6:9" x14ac:dyDescent="0.2">
      <c r="F67" s="216"/>
      <c r="G67" s="217"/>
      <c r="H67" s="217"/>
      <c r="I67" s="46"/>
    </row>
    <row r="68" spans="6:9" x14ac:dyDescent="0.2">
      <c r="F68" s="216"/>
      <c r="G68" s="217"/>
      <c r="H68" s="217"/>
      <c r="I68" s="46"/>
    </row>
    <row r="69" spans="6:9" x14ac:dyDescent="0.2">
      <c r="F69" s="216"/>
      <c r="G69" s="217"/>
      <c r="H69" s="217"/>
      <c r="I69" s="46"/>
    </row>
    <row r="70" spans="6:9" x14ac:dyDescent="0.2">
      <c r="F70" s="216"/>
      <c r="G70" s="217"/>
      <c r="H70" s="217"/>
      <c r="I70" s="46"/>
    </row>
    <row r="71" spans="6:9" x14ac:dyDescent="0.2">
      <c r="F71" s="216"/>
      <c r="G71" s="217"/>
      <c r="H71" s="217"/>
      <c r="I71" s="46"/>
    </row>
    <row r="72" spans="6:9" x14ac:dyDescent="0.2">
      <c r="F72" s="216"/>
      <c r="G72" s="217"/>
      <c r="H72" s="217"/>
      <c r="I72" s="46"/>
    </row>
    <row r="73" spans="6:9" x14ac:dyDescent="0.2">
      <c r="F73" s="216"/>
      <c r="G73" s="217"/>
      <c r="H73" s="217"/>
      <c r="I73" s="46"/>
    </row>
    <row r="74" spans="6:9" x14ac:dyDescent="0.2">
      <c r="F74" s="216"/>
      <c r="G74" s="217"/>
      <c r="H74" s="217"/>
      <c r="I74" s="46"/>
    </row>
    <row r="75" spans="6:9" x14ac:dyDescent="0.2">
      <c r="F75" s="216"/>
      <c r="G75" s="217"/>
      <c r="H75" s="217"/>
      <c r="I75" s="46"/>
    </row>
    <row r="76" spans="6:9" x14ac:dyDescent="0.2">
      <c r="F76" s="216"/>
      <c r="G76" s="217"/>
      <c r="H76" s="217"/>
      <c r="I76" s="46"/>
    </row>
    <row r="77" spans="6:9" x14ac:dyDescent="0.2">
      <c r="F77" s="216"/>
      <c r="G77" s="217"/>
      <c r="H77" s="217"/>
      <c r="I77" s="46"/>
    </row>
    <row r="78" spans="6:9" x14ac:dyDescent="0.2">
      <c r="F78" s="216"/>
      <c r="G78" s="217"/>
      <c r="H78" s="217"/>
      <c r="I78" s="46"/>
    </row>
    <row r="79" spans="6:9" x14ac:dyDescent="0.2">
      <c r="F79" s="216"/>
      <c r="G79" s="217"/>
      <c r="H79" s="217"/>
      <c r="I79" s="46"/>
    </row>
    <row r="80" spans="6:9" x14ac:dyDescent="0.2">
      <c r="F80" s="216"/>
      <c r="G80" s="217"/>
      <c r="H80" s="217"/>
      <c r="I80" s="46"/>
    </row>
    <row r="81" spans="6:9" x14ac:dyDescent="0.2">
      <c r="F81" s="216"/>
      <c r="G81" s="217"/>
      <c r="H81" s="217"/>
      <c r="I81" s="46"/>
    </row>
    <row r="82" spans="6:9" x14ac:dyDescent="0.2">
      <c r="F82" s="216"/>
      <c r="G82" s="217"/>
      <c r="H82" s="217"/>
      <c r="I82" s="46"/>
    </row>
    <row r="83" spans="6:9" x14ac:dyDescent="0.2">
      <c r="F83" s="216"/>
      <c r="G83" s="217"/>
      <c r="H83" s="217"/>
      <c r="I83" s="46"/>
    </row>
    <row r="84" spans="6:9" x14ac:dyDescent="0.2">
      <c r="F84" s="216"/>
      <c r="G84" s="217"/>
      <c r="H84" s="217"/>
      <c r="I84" s="46"/>
    </row>
  </sheetData>
  <mergeCells count="4">
    <mergeCell ref="A1:B1"/>
    <mergeCell ref="A2:B2"/>
    <mergeCell ref="G2:I2"/>
    <mergeCell ref="H33:I3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:CB285"/>
  <sheetViews>
    <sheetView showGridLines="0" showZeros="0" topLeftCell="A178" zoomScaleNormal="100" zoomScaleSheetLayoutView="100" workbookViewId="0">
      <selection activeCell="G212" sqref="G212"/>
    </sheetView>
  </sheetViews>
  <sheetFormatPr defaultRowHeight="12.75" x14ac:dyDescent="0.2"/>
  <cols>
    <col min="1" max="1" width="4.42578125" style="218" customWidth="1"/>
    <col min="2" max="2" width="11.5703125" style="218" customWidth="1"/>
    <col min="3" max="3" width="40.42578125" style="218" customWidth="1"/>
    <col min="4" max="4" width="5.5703125" style="218" customWidth="1"/>
    <col min="5" max="5" width="8.5703125" style="228" customWidth="1"/>
    <col min="6" max="6" width="9.85546875" style="218" customWidth="1"/>
    <col min="7" max="7" width="13.85546875" style="218" customWidth="1"/>
    <col min="8" max="8" width="11.7109375" style="218" hidden="1" customWidth="1"/>
    <col min="9" max="9" width="11.5703125" style="218" hidden="1" customWidth="1"/>
    <col min="10" max="10" width="11" style="218" hidden="1" customWidth="1"/>
    <col min="11" max="11" width="10.42578125" style="218" hidden="1" customWidth="1"/>
    <col min="12" max="12" width="75.42578125" style="218" customWidth="1"/>
    <col min="13" max="13" width="45.28515625" style="218" customWidth="1"/>
    <col min="14" max="16384" width="9.140625" style="218"/>
  </cols>
  <sheetData>
    <row r="1" spans="1:80" ht="15.75" x14ac:dyDescent="0.25">
      <c r="A1" s="312" t="s">
        <v>83</v>
      </c>
      <c r="B1" s="312"/>
      <c r="C1" s="312"/>
      <c r="D1" s="312"/>
      <c r="E1" s="312"/>
      <c r="F1" s="312"/>
      <c r="G1" s="312"/>
    </row>
    <row r="2" spans="1:80" ht="14.25" customHeight="1" thickBot="1" x14ac:dyDescent="0.25">
      <c r="B2" s="219"/>
      <c r="C2" s="220"/>
      <c r="D2" s="220"/>
      <c r="E2" s="221"/>
      <c r="F2" s="220"/>
      <c r="G2" s="220"/>
    </row>
    <row r="3" spans="1:80" ht="13.5" thickTop="1" x14ac:dyDescent="0.2">
      <c r="A3" s="303" t="s">
        <v>3</v>
      </c>
      <c r="B3" s="304"/>
      <c r="C3" s="172" t="s">
        <v>102</v>
      </c>
      <c r="D3" s="222"/>
      <c r="E3" s="223" t="s">
        <v>84</v>
      </c>
      <c r="F3" s="224" t="str">
        <f>'01 03 Rek'!H1</f>
        <v>03</v>
      </c>
      <c r="G3" s="225"/>
    </row>
    <row r="4" spans="1:80" ht="13.5" thickBot="1" x14ac:dyDescent="0.25">
      <c r="A4" s="313" t="s">
        <v>74</v>
      </c>
      <c r="B4" s="306"/>
      <c r="C4" s="178" t="s">
        <v>105</v>
      </c>
      <c r="D4" s="226"/>
      <c r="E4" s="314" t="str">
        <f>'01 03 Rek'!G2</f>
        <v>Objekt C</v>
      </c>
      <c r="F4" s="315"/>
      <c r="G4" s="316"/>
    </row>
    <row r="5" spans="1:80" ht="13.5" thickTop="1" x14ac:dyDescent="0.2">
      <c r="A5" s="227"/>
      <c r="G5" s="229"/>
    </row>
    <row r="6" spans="1:80" ht="27" customHeight="1" x14ac:dyDescent="0.2">
      <c r="A6" s="230" t="s">
        <v>85</v>
      </c>
      <c r="B6" s="231" t="s">
        <v>86</v>
      </c>
      <c r="C6" s="231" t="s">
        <v>87</v>
      </c>
      <c r="D6" s="231" t="s">
        <v>88</v>
      </c>
      <c r="E6" s="232" t="s">
        <v>89</v>
      </c>
      <c r="F6" s="231" t="s">
        <v>90</v>
      </c>
      <c r="G6" s="233" t="s">
        <v>91</v>
      </c>
      <c r="H6" s="234" t="s">
        <v>92</v>
      </c>
      <c r="I6" s="234" t="s">
        <v>93</v>
      </c>
      <c r="J6" s="234" t="s">
        <v>94</v>
      </c>
      <c r="K6" s="234" t="s">
        <v>95</v>
      </c>
    </row>
    <row r="7" spans="1:80" x14ac:dyDescent="0.2">
      <c r="A7" s="235" t="s">
        <v>96</v>
      </c>
      <c r="B7" s="236" t="s">
        <v>108</v>
      </c>
      <c r="C7" s="237" t="s">
        <v>109</v>
      </c>
      <c r="D7" s="238"/>
      <c r="E7" s="239"/>
      <c r="F7" s="239"/>
      <c r="G7" s="240"/>
      <c r="H7" s="241"/>
      <c r="I7" s="242"/>
      <c r="J7" s="243"/>
      <c r="K7" s="244"/>
      <c r="O7" s="245">
        <v>1</v>
      </c>
    </row>
    <row r="8" spans="1:80" x14ac:dyDescent="0.2">
      <c r="A8" s="246">
        <v>1</v>
      </c>
      <c r="B8" s="247" t="s">
        <v>111</v>
      </c>
      <c r="C8" s="248" t="s">
        <v>112</v>
      </c>
      <c r="D8" s="249" t="s">
        <v>113</v>
      </c>
      <c r="E8" s="250">
        <v>147.30000000000001</v>
      </c>
      <c r="F8" s="250"/>
      <c r="G8" s="251">
        <f>E8*F8</f>
        <v>0</v>
      </c>
      <c r="H8" s="252">
        <v>4.0000000000000003E-5</v>
      </c>
      <c r="I8" s="253">
        <f>E8*H8</f>
        <v>5.8920000000000005E-3</v>
      </c>
      <c r="J8" s="252">
        <v>0</v>
      </c>
      <c r="K8" s="253">
        <f>E8*J8</f>
        <v>0</v>
      </c>
      <c r="O8" s="245">
        <v>2</v>
      </c>
      <c r="AA8" s="218">
        <v>1</v>
      </c>
      <c r="AB8" s="218">
        <v>1</v>
      </c>
      <c r="AC8" s="218">
        <v>1</v>
      </c>
      <c r="AZ8" s="218">
        <v>1</v>
      </c>
      <c r="BA8" s="218">
        <f>IF(AZ8=1,G8,0)</f>
        <v>0</v>
      </c>
      <c r="BB8" s="218">
        <f>IF(AZ8=2,G8,0)</f>
        <v>0</v>
      </c>
      <c r="BC8" s="218">
        <f>IF(AZ8=3,G8,0)</f>
        <v>0</v>
      </c>
      <c r="BD8" s="218">
        <f>IF(AZ8=4,G8,0)</f>
        <v>0</v>
      </c>
      <c r="BE8" s="218">
        <f>IF(AZ8=5,G8,0)</f>
        <v>0</v>
      </c>
      <c r="CA8" s="245">
        <v>1</v>
      </c>
      <c r="CB8" s="245">
        <v>1</v>
      </c>
    </row>
    <row r="9" spans="1:80" x14ac:dyDescent="0.2">
      <c r="A9" s="254"/>
      <c r="B9" s="257"/>
      <c r="C9" s="317" t="s">
        <v>356</v>
      </c>
      <c r="D9" s="318"/>
      <c r="E9" s="258">
        <v>3.3149999999999999</v>
      </c>
      <c r="F9" s="259"/>
      <c r="G9" s="260"/>
      <c r="H9" s="261"/>
      <c r="I9" s="255"/>
      <c r="J9" s="262"/>
      <c r="K9" s="255"/>
      <c r="M9" s="256" t="s">
        <v>356</v>
      </c>
      <c r="O9" s="245"/>
    </row>
    <row r="10" spans="1:80" x14ac:dyDescent="0.2">
      <c r="A10" s="254"/>
      <c r="B10" s="257"/>
      <c r="C10" s="317" t="s">
        <v>357</v>
      </c>
      <c r="D10" s="318"/>
      <c r="E10" s="258">
        <v>2.9249999999999998</v>
      </c>
      <c r="F10" s="259"/>
      <c r="G10" s="260"/>
      <c r="H10" s="261"/>
      <c r="I10" s="255"/>
      <c r="J10" s="262"/>
      <c r="K10" s="255"/>
      <c r="M10" s="256" t="s">
        <v>357</v>
      </c>
      <c r="O10" s="245"/>
    </row>
    <row r="11" spans="1:80" x14ac:dyDescent="0.2">
      <c r="A11" s="254"/>
      <c r="B11" s="257"/>
      <c r="C11" s="317" t="s">
        <v>358</v>
      </c>
      <c r="D11" s="318"/>
      <c r="E11" s="258">
        <v>2.08</v>
      </c>
      <c r="F11" s="259"/>
      <c r="G11" s="260"/>
      <c r="H11" s="261"/>
      <c r="I11" s="255"/>
      <c r="J11" s="262"/>
      <c r="K11" s="255"/>
      <c r="M11" s="256" t="s">
        <v>358</v>
      </c>
      <c r="O11" s="245"/>
    </row>
    <row r="12" spans="1:80" x14ac:dyDescent="0.2">
      <c r="A12" s="254"/>
      <c r="B12" s="257"/>
      <c r="C12" s="317" t="s">
        <v>359</v>
      </c>
      <c r="D12" s="318"/>
      <c r="E12" s="258">
        <v>4.32</v>
      </c>
      <c r="F12" s="259"/>
      <c r="G12" s="260"/>
      <c r="H12" s="261"/>
      <c r="I12" s="255"/>
      <c r="J12" s="262"/>
      <c r="K12" s="255"/>
      <c r="M12" s="256" t="s">
        <v>359</v>
      </c>
      <c r="O12" s="245"/>
    </row>
    <row r="13" spans="1:80" x14ac:dyDescent="0.2">
      <c r="A13" s="254"/>
      <c r="B13" s="257"/>
      <c r="C13" s="317" t="s">
        <v>360</v>
      </c>
      <c r="D13" s="318"/>
      <c r="E13" s="258">
        <v>26.55</v>
      </c>
      <c r="F13" s="259"/>
      <c r="G13" s="260"/>
      <c r="H13" s="261"/>
      <c r="I13" s="255"/>
      <c r="J13" s="262"/>
      <c r="K13" s="255"/>
      <c r="M13" s="256" t="s">
        <v>360</v>
      </c>
      <c r="O13" s="245"/>
    </row>
    <row r="14" spans="1:80" x14ac:dyDescent="0.2">
      <c r="A14" s="254"/>
      <c r="B14" s="257"/>
      <c r="C14" s="317" t="s">
        <v>361</v>
      </c>
      <c r="D14" s="318"/>
      <c r="E14" s="258">
        <v>70.56</v>
      </c>
      <c r="F14" s="259"/>
      <c r="G14" s="260"/>
      <c r="H14" s="261"/>
      <c r="I14" s="255"/>
      <c r="J14" s="262"/>
      <c r="K14" s="255"/>
      <c r="M14" s="256" t="s">
        <v>361</v>
      </c>
      <c r="O14" s="245"/>
    </row>
    <row r="15" spans="1:80" x14ac:dyDescent="0.2">
      <c r="A15" s="254"/>
      <c r="B15" s="257"/>
      <c r="C15" s="317" t="s">
        <v>362</v>
      </c>
      <c r="D15" s="318"/>
      <c r="E15" s="258">
        <v>25.987500000000001</v>
      </c>
      <c r="F15" s="259"/>
      <c r="G15" s="260"/>
      <c r="H15" s="261"/>
      <c r="I15" s="255"/>
      <c r="J15" s="262"/>
      <c r="K15" s="255"/>
      <c r="M15" s="256" t="s">
        <v>362</v>
      </c>
      <c r="O15" s="245"/>
    </row>
    <row r="16" spans="1:80" x14ac:dyDescent="0.2">
      <c r="A16" s="254"/>
      <c r="B16" s="257"/>
      <c r="C16" s="317" t="s">
        <v>363</v>
      </c>
      <c r="D16" s="318"/>
      <c r="E16" s="258">
        <v>5.7023999999999999</v>
      </c>
      <c r="F16" s="259"/>
      <c r="G16" s="260"/>
      <c r="H16" s="261"/>
      <c r="I16" s="255"/>
      <c r="J16" s="262"/>
      <c r="K16" s="255"/>
      <c r="M16" s="256" t="s">
        <v>363</v>
      </c>
      <c r="O16" s="245"/>
    </row>
    <row r="17" spans="1:80" x14ac:dyDescent="0.2">
      <c r="A17" s="254"/>
      <c r="B17" s="257"/>
      <c r="C17" s="317" t="s">
        <v>364</v>
      </c>
      <c r="D17" s="318"/>
      <c r="E17" s="258">
        <v>5.85</v>
      </c>
      <c r="F17" s="259"/>
      <c r="G17" s="260"/>
      <c r="H17" s="261"/>
      <c r="I17" s="255"/>
      <c r="J17" s="262"/>
      <c r="K17" s="255"/>
      <c r="M17" s="256" t="s">
        <v>364</v>
      </c>
      <c r="O17" s="245"/>
    </row>
    <row r="18" spans="1:80" x14ac:dyDescent="0.2">
      <c r="A18" s="254"/>
      <c r="B18" s="257"/>
      <c r="C18" s="317" t="s">
        <v>365</v>
      </c>
      <c r="D18" s="318"/>
      <c r="E18" s="258">
        <v>1.01E-2</v>
      </c>
      <c r="F18" s="259"/>
      <c r="G18" s="260"/>
      <c r="H18" s="261"/>
      <c r="I18" s="255"/>
      <c r="J18" s="262"/>
      <c r="K18" s="255"/>
      <c r="M18" s="256" t="s">
        <v>365</v>
      </c>
      <c r="O18" s="245"/>
    </row>
    <row r="19" spans="1:80" x14ac:dyDescent="0.2">
      <c r="A19" s="246">
        <v>2</v>
      </c>
      <c r="B19" s="247" t="s">
        <v>120</v>
      </c>
      <c r="C19" s="248" t="s">
        <v>366</v>
      </c>
      <c r="D19" s="249" t="s">
        <v>122</v>
      </c>
      <c r="E19" s="250">
        <v>167.9</v>
      </c>
      <c r="F19" s="250"/>
      <c r="G19" s="251">
        <f>E19*F19</f>
        <v>0</v>
      </c>
      <c r="H19" s="252">
        <v>2.3800000000000002E-3</v>
      </c>
      <c r="I19" s="253">
        <f>E19*H19</f>
        <v>0.39960200000000007</v>
      </c>
      <c r="J19" s="252">
        <v>0</v>
      </c>
      <c r="K19" s="253">
        <f>E19*J19</f>
        <v>0</v>
      </c>
      <c r="O19" s="245">
        <v>2</v>
      </c>
      <c r="AA19" s="218">
        <v>1</v>
      </c>
      <c r="AB19" s="218">
        <v>1</v>
      </c>
      <c r="AC19" s="218">
        <v>1</v>
      </c>
      <c r="AZ19" s="218">
        <v>1</v>
      </c>
      <c r="BA19" s="218">
        <f>IF(AZ19=1,G19,0)</f>
        <v>0</v>
      </c>
      <c r="BB19" s="218">
        <f>IF(AZ19=2,G19,0)</f>
        <v>0</v>
      </c>
      <c r="BC19" s="218">
        <f>IF(AZ19=3,G19,0)</f>
        <v>0</v>
      </c>
      <c r="BD19" s="218">
        <f>IF(AZ19=4,G19,0)</f>
        <v>0</v>
      </c>
      <c r="BE19" s="218">
        <f>IF(AZ19=5,G19,0)</f>
        <v>0</v>
      </c>
      <c r="CA19" s="245">
        <v>1</v>
      </c>
      <c r="CB19" s="245">
        <v>1</v>
      </c>
    </row>
    <row r="20" spans="1:80" x14ac:dyDescent="0.2">
      <c r="A20" s="254"/>
      <c r="B20" s="257"/>
      <c r="C20" s="317" t="s">
        <v>367</v>
      </c>
      <c r="D20" s="318"/>
      <c r="E20" s="258">
        <v>12.9</v>
      </c>
      <c r="F20" s="259"/>
      <c r="G20" s="260"/>
      <c r="H20" s="261"/>
      <c r="I20" s="255"/>
      <c r="J20" s="262"/>
      <c r="K20" s="255"/>
      <c r="M20" s="256" t="s">
        <v>367</v>
      </c>
      <c r="O20" s="245"/>
    </row>
    <row r="21" spans="1:80" x14ac:dyDescent="0.2">
      <c r="A21" s="254"/>
      <c r="B21" s="257"/>
      <c r="C21" s="317" t="s">
        <v>368</v>
      </c>
      <c r="D21" s="318"/>
      <c r="E21" s="258">
        <v>5.6</v>
      </c>
      <c r="F21" s="259"/>
      <c r="G21" s="260"/>
      <c r="H21" s="261"/>
      <c r="I21" s="255"/>
      <c r="J21" s="262"/>
      <c r="K21" s="255"/>
      <c r="M21" s="256" t="s">
        <v>368</v>
      </c>
      <c r="O21" s="245"/>
    </row>
    <row r="22" spans="1:80" x14ac:dyDescent="0.2">
      <c r="A22" s="254"/>
      <c r="B22" s="257"/>
      <c r="C22" s="317" t="s">
        <v>369</v>
      </c>
      <c r="D22" s="318"/>
      <c r="E22" s="258">
        <v>17.399999999999999</v>
      </c>
      <c r="F22" s="259"/>
      <c r="G22" s="260"/>
      <c r="H22" s="261"/>
      <c r="I22" s="255"/>
      <c r="J22" s="262"/>
      <c r="K22" s="255"/>
      <c r="M22" s="256" t="s">
        <v>369</v>
      </c>
      <c r="O22" s="245"/>
    </row>
    <row r="23" spans="1:80" x14ac:dyDescent="0.2">
      <c r="A23" s="254"/>
      <c r="B23" s="257"/>
      <c r="C23" s="317" t="s">
        <v>370</v>
      </c>
      <c r="D23" s="318"/>
      <c r="E23" s="258">
        <v>12</v>
      </c>
      <c r="F23" s="259"/>
      <c r="G23" s="260"/>
      <c r="H23" s="261"/>
      <c r="I23" s="255"/>
      <c r="J23" s="262"/>
      <c r="K23" s="255"/>
      <c r="M23" s="256" t="s">
        <v>370</v>
      </c>
      <c r="O23" s="245"/>
    </row>
    <row r="24" spans="1:80" x14ac:dyDescent="0.2">
      <c r="A24" s="254"/>
      <c r="B24" s="257"/>
      <c r="C24" s="317" t="s">
        <v>371</v>
      </c>
      <c r="D24" s="318"/>
      <c r="E24" s="258">
        <v>44.4</v>
      </c>
      <c r="F24" s="259"/>
      <c r="G24" s="260"/>
      <c r="H24" s="261"/>
      <c r="I24" s="255"/>
      <c r="J24" s="262"/>
      <c r="K24" s="255"/>
      <c r="M24" s="256" t="s">
        <v>371</v>
      </c>
      <c r="O24" s="245"/>
    </row>
    <row r="25" spans="1:80" x14ac:dyDescent="0.2">
      <c r="A25" s="254"/>
      <c r="B25" s="257"/>
      <c r="C25" s="317" t="s">
        <v>372</v>
      </c>
      <c r="D25" s="318"/>
      <c r="E25" s="258">
        <v>50.4</v>
      </c>
      <c r="F25" s="259"/>
      <c r="G25" s="260"/>
      <c r="H25" s="261"/>
      <c r="I25" s="255"/>
      <c r="J25" s="262"/>
      <c r="K25" s="255"/>
      <c r="M25" s="256" t="s">
        <v>372</v>
      </c>
      <c r="O25" s="245"/>
    </row>
    <row r="26" spans="1:80" x14ac:dyDescent="0.2">
      <c r="A26" s="254"/>
      <c r="B26" s="257"/>
      <c r="C26" s="317" t="s">
        <v>373</v>
      </c>
      <c r="D26" s="318"/>
      <c r="E26" s="258">
        <v>8.375</v>
      </c>
      <c r="F26" s="259"/>
      <c r="G26" s="260"/>
      <c r="H26" s="261"/>
      <c r="I26" s="255"/>
      <c r="J26" s="262"/>
      <c r="K26" s="255"/>
      <c r="M26" s="256" t="s">
        <v>373</v>
      </c>
      <c r="O26" s="245"/>
    </row>
    <row r="27" spans="1:80" x14ac:dyDescent="0.2">
      <c r="A27" s="254"/>
      <c r="B27" s="257"/>
      <c r="C27" s="317" t="s">
        <v>374</v>
      </c>
      <c r="D27" s="318"/>
      <c r="E27" s="258">
        <v>7.44</v>
      </c>
      <c r="F27" s="259"/>
      <c r="G27" s="260"/>
      <c r="H27" s="261"/>
      <c r="I27" s="255"/>
      <c r="J27" s="262"/>
      <c r="K27" s="255"/>
      <c r="M27" s="256" t="s">
        <v>374</v>
      </c>
      <c r="O27" s="245"/>
    </row>
    <row r="28" spans="1:80" x14ac:dyDescent="0.2">
      <c r="A28" s="254"/>
      <c r="B28" s="257"/>
      <c r="C28" s="317" t="s">
        <v>375</v>
      </c>
      <c r="D28" s="318"/>
      <c r="E28" s="258">
        <v>9.3000000000000007</v>
      </c>
      <c r="F28" s="259"/>
      <c r="G28" s="260"/>
      <c r="H28" s="261"/>
      <c r="I28" s="255"/>
      <c r="J28" s="262"/>
      <c r="K28" s="255"/>
      <c r="M28" s="256" t="s">
        <v>375</v>
      </c>
      <c r="O28" s="245"/>
    </row>
    <row r="29" spans="1:80" x14ac:dyDescent="0.2">
      <c r="A29" s="254"/>
      <c r="B29" s="257"/>
      <c r="C29" s="317" t="s">
        <v>376</v>
      </c>
      <c r="D29" s="318"/>
      <c r="E29" s="258">
        <v>8.5000000000000006E-2</v>
      </c>
      <c r="F29" s="259"/>
      <c r="G29" s="260"/>
      <c r="H29" s="261"/>
      <c r="I29" s="255"/>
      <c r="J29" s="262"/>
      <c r="K29" s="255"/>
      <c r="M29" s="256" t="s">
        <v>376</v>
      </c>
      <c r="O29" s="245"/>
    </row>
    <row r="30" spans="1:80" ht="22.5" x14ac:dyDescent="0.2">
      <c r="A30" s="246">
        <v>3</v>
      </c>
      <c r="B30" s="247" t="s">
        <v>128</v>
      </c>
      <c r="C30" s="248" t="s">
        <v>129</v>
      </c>
      <c r="D30" s="249" t="s">
        <v>113</v>
      </c>
      <c r="E30" s="250">
        <v>10.199999999999999</v>
      </c>
      <c r="F30" s="250"/>
      <c r="G30" s="251">
        <f>E30*F30</f>
        <v>0</v>
      </c>
      <c r="H30" s="252">
        <v>1.3509999999999999E-2</v>
      </c>
      <c r="I30" s="253">
        <f>E30*H30</f>
        <v>0.13780199999999998</v>
      </c>
      <c r="J30" s="252">
        <v>0</v>
      </c>
      <c r="K30" s="253">
        <f>E30*J30</f>
        <v>0</v>
      </c>
      <c r="O30" s="245">
        <v>2</v>
      </c>
      <c r="AA30" s="218">
        <v>1</v>
      </c>
      <c r="AB30" s="218">
        <v>1</v>
      </c>
      <c r="AC30" s="218">
        <v>1</v>
      </c>
      <c r="AZ30" s="218">
        <v>1</v>
      </c>
      <c r="BA30" s="218">
        <f>IF(AZ30=1,G30,0)</f>
        <v>0</v>
      </c>
      <c r="BB30" s="218">
        <f>IF(AZ30=2,G30,0)</f>
        <v>0</v>
      </c>
      <c r="BC30" s="218">
        <f>IF(AZ30=3,G30,0)</f>
        <v>0</v>
      </c>
      <c r="BD30" s="218">
        <f>IF(AZ30=4,G30,0)</f>
        <v>0</v>
      </c>
      <c r="BE30" s="218">
        <f>IF(AZ30=5,G30,0)</f>
        <v>0</v>
      </c>
      <c r="CA30" s="245">
        <v>1</v>
      </c>
      <c r="CB30" s="245">
        <v>1</v>
      </c>
    </row>
    <row r="31" spans="1:80" x14ac:dyDescent="0.2">
      <c r="A31" s="254"/>
      <c r="B31" s="257"/>
      <c r="C31" s="317" t="s">
        <v>377</v>
      </c>
      <c r="D31" s="318"/>
      <c r="E31" s="258">
        <v>1.071</v>
      </c>
      <c r="F31" s="259"/>
      <c r="G31" s="260"/>
      <c r="H31" s="261"/>
      <c r="I31" s="255"/>
      <c r="J31" s="262"/>
      <c r="K31" s="255"/>
      <c r="M31" s="256" t="s">
        <v>377</v>
      </c>
      <c r="O31" s="245"/>
    </row>
    <row r="32" spans="1:80" x14ac:dyDescent="0.2">
      <c r="A32" s="254"/>
      <c r="B32" s="257"/>
      <c r="C32" s="317" t="s">
        <v>378</v>
      </c>
      <c r="D32" s="318"/>
      <c r="E32" s="258">
        <v>0.63</v>
      </c>
      <c r="F32" s="259"/>
      <c r="G32" s="260"/>
      <c r="H32" s="261"/>
      <c r="I32" s="255"/>
      <c r="J32" s="262"/>
      <c r="K32" s="255"/>
      <c r="M32" s="256" t="s">
        <v>378</v>
      </c>
      <c r="O32" s="245"/>
    </row>
    <row r="33" spans="1:80" x14ac:dyDescent="0.2">
      <c r="A33" s="254"/>
      <c r="B33" s="257"/>
      <c r="C33" s="317" t="s">
        <v>379</v>
      </c>
      <c r="D33" s="318"/>
      <c r="E33" s="258">
        <v>2.016</v>
      </c>
      <c r="F33" s="259"/>
      <c r="G33" s="260"/>
      <c r="H33" s="261"/>
      <c r="I33" s="255"/>
      <c r="J33" s="262"/>
      <c r="K33" s="255"/>
      <c r="M33" s="256" t="s">
        <v>379</v>
      </c>
      <c r="O33" s="245"/>
    </row>
    <row r="34" spans="1:80" x14ac:dyDescent="0.2">
      <c r="A34" s="254"/>
      <c r="B34" s="257"/>
      <c r="C34" s="317" t="s">
        <v>380</v>
      </c>
      <c r="D34" s="318"/>
      <c r="E34" s="258">
        <v>1.008</v>
      </c>
      <c r="F34" s="259"/>
      <c r="G34" s="260"/>
      <c r="H34" s="261"/>
      <c r="I34" s="255"/>
      <c r="J34" s="262"/>
      <c r="K34" s="255"/>
      <c r="M34" s="256" t="s">
        <v>380</v>
      </c>
      <c r="O34" s="245"/>
    </row>
    <row r="35" spans="1:80" x14ac:dyDescent="0.2">
      <c r="A35" s="254"/>
      <c r="B35" s="257"/>
      <c r="C35" s="317" t="s">
        <v>381</v>
      </c>
      <c r="D35" s="318"/>
      <c r="E35" s="258">
        <v>1.89</v>
      </c>
      <c r="F35" s="259"/>
      <c r="G35" s="260"/>
      <c r="H35" s="261"/>
      <c r="I35" s="255"/>
      <c r="J35" s="262"/>
      <c r="K35" s="255"/>
      <c r="M35" s="256" t="s">
        <v>381</v>
      </c>
      <c r="O35" s="245"/>
    </row>
    <row r="36" spans="1:80" x14ac:dyDescent="0.2">
      <c r="A36" s="254"/>
      <c r="B36" s="257"/>
      <c r="C36" s="317" t="s">
        <v>382</v>
      </c>
      <c r="D36" s="318"/>
      <c r="E36" s="258">
        <v>3.528</v>
      </c>
      <c r="F36" s="259"/>
      <c r="G36" s="260"/>
      <c r="H36" s="261"/>
      <c r="I36" s="255"/>
      <c r="J36" s="262"/>
      <c r="K36" s="255"/>
      <c r="M36" s="256" t="s">
        <v>382</v>
      </c>
      <c r="O36" s="245"/>
    </row>
    <row r="37" spans="1:80" x14ac:dyDescent="0.2">
      <c r="A37" s="254"/>
      <c r="B37" s="257"/>
      <c r="C37" s="317" t="s">
        <v>383</v>
      </c>
      <c r="D37" s="318"/>
      <c r="E37" s="258">
        <v>5.7000000000000002E-2</v>
      </c>
      <c r="F37" s="259"/>
      <c r="G37" s="260"/>
      <c r="H37" s="261"/>
      <c r="I37" s="255"/>
      <c r="J37" s="262"/>
      <c r="K37" s="255"/>
      <c r="M37" s="256" t="s">
        <v>383</v>
      </c>
      <c r="O37" s="245"/>
    </row>
    <row r="38" spans="1:80" x14ac:dyDescent="0.2">
      <c r="A38" s="246">
        <v>4</v>
      </c>
      <c r="B38" s="247" t="s">
        <v>135</v>
      </c>
      <c r="C38" s="248" t="s">
        <v>136</v>
      </c>
      <c r="D38" s="249" t="s">
        <v>113</v>
      </c>
      <c r="E38" s="250">
        <v>41.5</v>
      </c>
      <c r="F38" s="250"/>
      <c r="G38" s="251">
        <f>E38*F38</f>
        <v>0</v>
      </c>
      <c r="H38" s="252">
        <v>3.3709999999999997E-2</v>
      </c>
      <c r="I38" s="253">
        <f>E38*H38</f>
        <v>1.3989649999999998</v>
      </c>
      <c r="J38" s="252">
        <v>0</v>
      </c>
      <c r="K38" s="253">
        <f>E38*J38</f>
        <v>0</v>
      </c>
      <c r="O38" s="245">
        <v>2</v>
      </c>
      <c r="AA38" s="218">
        <v>1</v>
      </c>
      <c r="AB38" s="218">
        <v>1</v>
      </c>
      <c r="AC38" s="218">
        <v>1</v>
      </c>
      <c r="AZ38" s="218">
        <v>1</v>
      </c>
      <c r="BA38" s="218">
        <f>IF(AZ38=1,G38,0)</f>
        <v>0</v>
      </c>
      <c r="BB38" s="218">
        <f>IF(AZ38=2,G38,0)</f>
        <v>0</v>
      </c>
      <c r="BC38" s="218">
        <f>IF(AZ38=3,G38,0)</f>
        <v>0</v>
      </c>
      <c r="BD38" s="218">
        <f>IF(AZ38=4,G38,0)</f>
        <v>0</v>
      </c>
      <c r="BE38" s="218">
        <f>IF(AZ38=5,G38,0)</f>
        <v>0</v>
      </c>
      <c r="CA38" s="245">
        <v>1</v>
      </c>
      <c r="CB38" s="245">
        <v>1</v>
      </c>
    </row>
    <row r="39" spans="1:80" x14ac:dyDescent="0.2">
      <c r="A39" s="254"/>
      <c r="B39" s="257"/>
      <c r="C39" s="317" t="s">
        <v>384</v>
      </c>
      <c r="D39" s="318"/>
      <c r="E39" s="258">
        <v>41.475000000000001</v>
      </c>
      <c r="F39" s="259"/>
      <c r="G39" s="260"/>
      <c r="H39" s="261"/>
      <c r="I39" s="255"/>
      <c r="J39" s="262"/>
      <c r="K39" s="255"/>
      <c r="M39" s="256" t="s">
        <v>384</v>
      </c>
      <c r="O39" s="245"/>
    </row>
    <row r="40" spans="1:80" x14ac:dyDescent="0.2">
      <c r="A40" s="254"/>
      <c r="B40" s="257"/>
      <c r="C40" s="317" t="s">
        <v>385</v>
      </c>
      <c r="D40" s="318"/>
      <c r="E40" s="258">
        <v>2.5000000000000001E-2</v>
      </c>
      <c r="F40" s="259"/>
      <c r="G40" s="260"/>
      <c r="H40" s="261"/>
      <c r="I40" s="255"/>
      <c r="J40" s="262"/>
      <c r="K40" s="255"/>
      <c r="M40" s="256" t="s">
        <v>385</v>
      </c>
      <c r="O40" s="245"/>
    </row>
    <row r="41" spans="1:80" x14ac:dyDescent="0.2">
      <c r="A41" s="246">
        <v>5</v>
      </c>
      <c r="B41" s="247" t="s">
        <v>139</v>
      </c>
      <c r="C41" s="248" t="s">
        <v>140</v>
      </c>
      <c r="D41" s="249" t="s">
        <v>113</v>
      </c>
      <c r="E41" s="250">
        <v>35</v>
      </c>
      <c r="F41" s="250"/>
      <c r="G41" s="251">
        <f>E41*F41</f>
        <v>0</v>
      </c>
      <c r="H41" s="252">
        <v>1.2030000000000001E-2</v>
      </c>
      <c r="I41" s="253">
        <f>E41*H41</f>
        <v>0.42105000000000004</v>
      </c>
      <c r="J41" s="252">
        <v>0</v>
      </c>
      <c r="K41" s="253">
        <f>E41*J41</f>
        <v>0</v>
      </c>
      <c r="O41" s="245">
        <v>2</v>
      </c>
      <c r="AA41" s="218">
        <v>1</v>
      </c>
      <c r="AB41" s="218">
        <v>1</v>
      </c>
      <c r="AC41" s="218">
        <v>1</v>
      </c>
      <c r="AZ41" s="218">
        <v>1</v>
      </c>
      <c r="BA41" s="218">
        <f>IF(AZ41=1,G41,0)</f>
        <v>0</v>
      </c>
      <c r="BB41" s="218">
        <f>IF(AZ41=2,G41,0)</f>
        <v>0</v>
      </c>
      <c r="BC41" s="218">
        <f>IF(AZ41=3,G41,0)</f>
        <v>0</v>
      </c>
      <c r="BD41" s="218">
        <f>IF(AZ41=4,G41,0)</f>
        <v>0</v>
      </c>
      <c r="BE41" s="218">
        <f>IF(AZ41=5,G41,0)</f>
        <v>0</v>
      </c>
      <c r="CA41" s="245">
        <v>1</v>
      </c>
      <c r="CB41" s="245">
        <v>1</v>
      </c>
    </row>
    <row r="42" spans="1:80" x14ac:dyDescent="0.2">
      <c r="A42" s="254"/>
      <c r="B42" s="257"/>
      <c r="C42" s="317" t="s">
        <v>386</v>
      </c>
      <c r="D42" s="318"/>
      <c r="E42" s="258">
        <v>35</v>
      </c>
      <c r="F42" s="259"/>
      <c r="G42" s="260"/>
      <c r="H42" s="261"/>
      <c r="I42" s="255"/>
      <c r="J42" s="262"/>
      <c r="K42" s="255"/>
      <c r="M42" s="256">
        <v>35</v>
      </c>
      <c r="O42" s="245"/>
    </row>
    <row r="43" spans="1:80" x14ac:dyDescent="0.2">
      <c r="A43" s="263"/>
      <c r="B43" s="264" t="s">
        <v>99</v>
      </c>
      <c r="C43" s="265" t="s">
        <v>110</v>
      </c>
      <c r="D43" s="266"/>
      <c r="E43" s="267"/>
      <c r="F43" s="268"/>
      <c r="G43" s="269">
        <f>SUM(G7:G42)</f>
        <v>0</v>
      </c>
      <c r="H43" s="270"/>
      <c r="I43" s="271">
        <f>SUM(I7:I42)</f>
        <v>2.3633109999999999</v>
      </c>
      <c r="J43" s="270"/>
      <c r="K43" s="271">
        <f>SUM(K7:K42)</f>
        <v>0</v>
      </c>
      <c r="O43" s="245">
        <v>4</v>
      </c>
      <c r="BA43" s="272">
        <f>SUM(BA7:BA42)</f>
        <v>0</v>
      </c>
      <c r="BB43" s="272">
        <f>SUM(BB7:BB42)</f>
        <v>0</v>
      </c>
      <c r="BC43" s="272">
        <f>SUM(BC7:BC42)</f>
        <v>0</v>
      </c>
      <c r="BD43" s="272">
        <f>SUM(BD7:BD42)</f>
        <v>0</v>
      </c>
      <c r="BE43" s="272">
        <f>SUM(BE7:BE42)</f>
        <v>0</v>
      </c>
    </row>
    <row r="44" spans="1:80" x14ac:dyDescent="0.2">
      <c r="A44" s="235" t="s">
        <v>96</v>
      </c>
      <c r="B44" s="236" t="s">
        <v>142</v>
      </c>
      <c r="C44" s="237" t="s">
        <v>143</v>
      </c>
      <c r="D44" s="238"/>
      <c r="E44" s="239"/>
      <c r="F44" s="239"/>
      <c r="G44" s="240"/>
      <c r="H44" s="241"/>
      <c r="I44" s="242"/>
      <c r="J44" s="243"/>
      <c r="K44" s="244"/>
      <c r="O44" s="245">
        <v>1</v>
      </c>
    </row>
    <row r="45" spans="1:80" ht="22.5" x14ac:dyDescent="0.2">
      <c r="A45" s="246">
        <v>6</v>
      </c>
      <c r="B45" s="247" t="s">
        <v>145</v>
      </c>
      <c r="C45" s="248" t="s">
        <v>146</v>
      </c>
      <c r="D45" s="249" t="s">
        <v>122</v>
      </c>
      <c r="E45" s="250">
        <v>38</v>
      </c>
      <c r="F45" s="250"/>
      <c r="G45" s="251">
        <f>E45*F45</f>
        <v>0</v>
      </c>
      <c r="H45" s="252">
        <v>3.1E-4</v>
      </c>
      <c r="I45" s="253">
        <f>E45*H45</f>
        <v>1.1780000000000001E-2</v>
      </c>
      <c r="J45" s="252">
        <v>0</v>
      </c>
      <c r="K45" s="253">
        <f>E45*J45</f>
        <v>0</v>
      </c>
      <c r="O45" s="245">
        <v>2</v>
      </c>
      <c r="AA45" s="218">
        <v>1</v>
      </c>
      <c r="AB45" s="218">
        <v>1</v>
      </c>
      <c r="AC45" s="218">
        <v>1</v>
      </c>
      <c r="AZ45" s="218">
        <v>1</v>
      </c>
      <c r="BA45" s="218">
        <f>IF(AZ45=1,G45,0)</f>
        <v>0</v>
      </c>
      <c r="BB45" s="218">
        <f>IF(AZ45=2,G45,0)</f>
        <v>0</v>
      </c>
      <c r="BC45" s="218">
        <f>IF(AZ45=3,G45,0)</f>
        <v>0</v>
      </c>
      <c r="BD45" s="218">
        <f>IF(AZ45=4,G45,0)</f>
        <v>0</v>
      </c>
      <c r="BE45" s="218">
        <f>IF(AZ45=5,G45,0)</f>
        <v>0</v>
      </c>
      <c r="CA45" s="245">
        <v>1</v>
      </c>
      <c r="CB45" s="245">
        <v>1</v>
      </c>
    </row>
    <row r="46" spans="1:80" x14ac:dyDescent="0.2">
      <c r="A46" s="254"/>
      <c r="B46" s="257"/>
      <c r="C46" s="317" t="s">
        <v>387</v>
      </c>
      <c r="D46" s="318"/>
      <c r="E46" s="258">
        <v>21.2</v>
      </c>
      <c r="F46" s="259"/>
      <c r="G46" s="260"/>
      <c r="H46" s="261"/>
      <c r="I46" s="255"/>
      <c r="J46" s="262"/>
      <c r="K46" s="255"/>
      <c r="M46" s="256" t="s">
        <v>387</v>
      </c>
      <c r="O46" s="245"/>
    </row>
    <row r="47" spans="1:80" x14ac:dyDescent="0.2">
      <c r="A47" s="254"/>
      <c r="B47" s="257"/>
      <c r="C47" s="317" t="s">
        <v>374</v>
      </c>
      <c r="D47" s="318"/>
      <c r="E47" s="258">
        <v>7.44</v>
      </c>
      <c r="F47" s="259"/>
      <c r="G47" s="260"/>
      <c r="H47" s="261"/>
      <c r="I47" s="255"/>
      <c r="J47" s="262"/>
      <c r="K47" s="255"/>
      <c r="M47" s="256" t="s">
        <v>374</v>
      </c>
      <c r="O47" s="245"/>
    </row>
    <row r="48" spans="1:80" x14ac:dyDescent="0.2">
      <c r="A48" s="254"/>
      <c r="B48" s="257"/>
      <c r="C48" s="317" t="s">
        <v>375</v>
      </c>
      <c r="D48" s="318"/>
      <c r="E48" s="258">
        <v>9.3000000000000007</v>
      </c>
      <c r="F48" s="259"/>
      <c r="G48" s="260"/>
      <c r="H48" s="261"/>
      <c r="I48" s="255"/>
      <c r="J48" s="262"/>
      <c r="K48" s="255"/>
      <c r="M48" s="256" t="s">
        <v>375</v>
      </c>
      <c r="O48" s="245"/>
    </row>
    <row r="49" spans="1:80" x14ac:dyDescent="0.2">
      <c r="A49" s="254"/>
      <c r="B49" s="257"/>
      <c r="C49" s="317" t="s">
        <v>388</v>
      </c>
      <c r="D49" s="318"/>
      <c r="E49" s="258">
        <v>0.06</v>
      </c>
      <c r="F49" s="259"/>
      <c r="G49" s="260"/>
      <c r="H49" s="261"/>
      <c r="I49" s="255"/>
      <c r="J49" s="262"/>
      <c r="K49" s="255"/>
      <c r="M49" s="256" t="s">
        <v>388</v>
      </c>
      <c r="O49" s="245"/>
    </row>
    <row r="50" spans="1:80" x14ac:dyDescent="0.2">
      <c r="A50" s="246">
        <v>7</v>
      </c>
      <c r="B50" s="247" t="s">
        <v>148</v>
      </c>
      <c r="C50" s="248" t="s">
        <v>149</v>
      </c>
      <c r="D50" s="249" t="s">
        <v>113</v>
      </c>
      <c r="E50" s="250">
        <v>30</v>
      </c>
      <c r="F50" s="250"/>
      <c r="G50" s="251">
        <f>E50*F50</f>
        <v>0</v>
      </c>
      <c r="H50" s="252">
        <v>0</v>
      </c>
      <c r="I50" s="253">
        <f>E50*H50</f>
        <v>0</v>
      </c>
      <c r="J50" s="252"/>
      <c r="K50" s="253">
        <f>E50*J50</f>
        <v>0</v>
      </c>
      <c r="O50" s="245">
        <v>2</v>
      </c>
      <c r="AA50" s="218">
        <v>12</v>
      </c>
      <c r="AB50" s="218">
        <v>0</v>
      </c>
      <c r="AC50" s="218">
        <v>63</v>
      </c>
      <c r="AZ50" s="218">
        <v>1</v>
      </c>
      <c r="BA50" s="218">
        <f>IF(AZ50=1,G50,0)</f>
        <v>0</v>
      </c>
      <c r="BB50" s="218">
        <f>IF(AZ50=2,G50,0)</f>
        <v>0</v>
      </c>
      <c r="BC50" s="218">
        <f>IF(AZ50=3,G50,0)</f>
        <v>0</v>
      </c>
      <c r="BD50" s="218">
        <f>IF(AZ50=4,G50,0)</f>
        <v>0</v>
      </c>
      <c r="BE50" s="218">
        <f>IF(AZ50=5,G50,0)</f>
        <v>0</v>
      </c>
      <c r="CA50" s="245">
        <v>12</v>
      </c>
      <c r="CB50" s="245">
        <v>0</v>
      </c>
    </row>
    <row r="51" spans="1:80" x14ac:dyDescent="0.2">
      <c r="A51" s="254"/>
      <c r="B51" s="257"/>
      <c r="C51" s="317" t="s">
        <v>389</v>
      </c>
      <c r="D51" s="318"/>
      <c r="E51" s="258">
        <v>30</v>
      </c>
      <c r="F51" s="259"/>
      <c r="G51" s="260"/>
      <c r="H51" s="261"/>
      <c r="I51" s="255"/>
      <c r="J51" s="262"/>
      <c r="K51" s="255"/>
      <c r="M51" s="256">
        <v>30</v>
      </c>
      <c r="O51" s="245"/>
    </row>
    <row r="52" spans="1:80" x14ac:dyDescent="0.2">
      <c r="A52" s="263"/>
      <c r="B52" s="264" t="s">
        <v>99</v>
      </c>
      <c r="C52" s="265" t="s">
        <v>144</v>
      </c>
      <c r="D52" s="266"/>
      <c r="E52" s="267"/>
      <c r="F52" s="268"/>
      <c r="G52" s="269">
        <f>SUM(G44:G51)</f>
        <v>0</v>
      </c>
      <c r="H52" s="270"/>
      <c r="I52" s="271">
        <f>SUM(I44:I51)</f>
        <v>1.1780000000000001E-2</v>
      </c>
      <c r="J52" s="270"/>
      <c r="K52" s="271">
        <f>SUM(K44:K51)</f>
        <v>0</v>
      </c>
      <c r="O52" s="245">
        <v>4</v>
      </c>
      <c r="BA52" s="272">
        <f>SUM(BA44:BA51)</f>
        <v>0</v>
      </c>
      <c r="BB52" s="272">
        <f>SUM(BB44:BB51)</f>
        <v>0</v>
      </c>
      <c r="BC52" s="272">
        <f>SUM(BC44:BC51)</f>
        <v>0</v>
      </c>
      <c r="BD52" s="272">
        <f>SUM(BD44:BD51)</f>
        <v>0</v>
      </c>
      <c r="BE52" s="272">
        <f>SUM(BE44:BE51)</f>
        <v>0</v>
      </c>
    </row>
    <row r="53" spans="1:80" x14ac:dyDescent="0.2">
      <c r="A53" s="235" t="s">
        <v>96</v>
      </c>
      <c r="B53" s="236" t="s">
        <v>151</v>
      </c>
      <c r="C53" s="237" t="s">
        <v>152</v>
      </c>
      <c r="D53" s="238"/>
      <c r="E53" s="239"/>
      <c r="F53" s="239"/>
      <c r="G53" s="240"/>
      <c r="H53" s="241"/>
      <c r="I53" s="242"/>
      <c r="J53" s="243"/>
      <c r="K53" s="244"/>
      <c r="O53" s="245">
        <v>1</v>
      </c>
    </row>
    <row r="54" spans="1:80" ht="22.5" x14ac:dyDescent="0.2">
      <c r="A54" s="246">
        <v>8</v>
      </c>
      <c r="B54" s="247" t="s">
        <v>154</v>
      </c>
      <c r="C54" s="248" t="s">
        <v>390</v>
      </c>
      <c r="D54" s="249" t="s">
        <v>122</v>
      </c>
      <c r="E54" s="250">
        <v>48.3</v>
      </c>
      <c r="F54" s="250"/>
      <c r="G54" s="251">
        <f>E54*F54</f>
        <v>0</v>
      </c>
      <c r="H54" s="252">
        <v>6.6499999999999997E-3</v>
      </c>
      <c r="I54" s="253">
        <f>E54*H54</f>
        <v>0.32119499999999995</v>
      </c>
      <c r="J54" s="252">
        <v>0</v>
      </c>
      <c r="K54" s="253">
        <f>E54*J54</f>
        <v>0</v>
      </c>
      <c r="O54" s="245">
        <v>2</v>
      </c>
      <c r="AA54" s="218">
        <v>1</v>
      </c>
      <c r="AB54" s="218">
        <v>1</v>
      </c>
      <c r="AC54" s="218">
        <v>1</v>
      </c>
      <c r="AZ54" s="218">
        <v>1</v>
      </c>
      <c r="BA54" s="218">
        <f>IF(AZ54=1,G54,0)</f>
        <v>0</v>
      </c>
      <c r="BB54" s="218">
        <f>IF(AZ54=2,G54,0)</f>
        <v>0</v>
      </c>
      <c r="BC54" s="218">
        <f>IF(AZ54=3,G54,0)</f>
        <v>0</v>
      </c>
      <c r="BD54" s="218">
        <f>IF(AZ54=4,G54,0)</f>
        <v>0</v>
      </c>
      <c r="BE54" s="218">
        <f>IF(AZ54=5,G54,0)</f>
        <v>0</v>
      </c>
      <c r="CA54" s="245">
        <v>1</v>
      </c>
      <c r="CB54" s="245">
        <v>1</v>
      </c>
    </row>
    <row r="55" spans="1:80" x14ac:dyDescent="0.2">
      <c r="A55" s="254"/>
      <c r="B55" s="257"/>
      <c r="C55" s="317" t="s">
        <v>391</v>
      </c>
      <c r="D55" s="318"/>
      <c r="E55" s="258">
        <v>39.299999999999997</v>
      </c>
      <c r="F55" s="259"/>
      <c r="G55" s="260"/>
      <c r="H55" s="261"/>
      <c r="I55" s="255"/>
      <c r="J55" s="262"/>
      <c r="K55" s="255"/>
      <c r="M55" s="256" t="s">
        <v>391</v>
      </c>
      <c r="O55" s="245"/>
    </row>
    <row r="56" spans="1:80" x14ac:dyDescent="0.2">
      <c r="A56" s="254"/>
      <c r="B56" s="257"/>
      <c r="C56" s="317" t="s">
        <v>392</v>
      </c>
      <c r="D56" s="318"/>
      <c r="E56" s="258">
        <v>9</v>
      </c>
      <c r="F56" s="259"/>
      <c r="G56" s="260"/>
      <c r="H56" s="261"/>
      <c r="I56" s="255"/>
      <c r="J56" s="262"/>
      <c r="K56" s="255"/>
      <c r="M56" s="256" t="s">
        <v>392</v>
      </c>
      <c r="O56" s="245"/>
    </row>
    <row r="57" spans="1:80" ht="45" x14ac:dyDescent="0.2">
      <c r="A57" s="246">
        <v>9</v>
      </c>
      <c r="B57" s="247" t="s">
        <v>157</v>
      </c>
      <c r="C57" s="248" t="s">
        <v>460</v>
      </c>
      <c r="D57" s="249" t="s">
        <v>122</v>
      </c>
      <c r="E57" s="250">
        <v>17.7</v>
      </c>
      <c r="F57" s="250"/>
      <c r="G57" s="251">
        <f>E57*F57</f>
        <v>0</v>
      </c>
      <c r="H57" s="252">
        <v>3.3E-3</v>
      </c>
      <c r="I57" s="253">
        <f>E57*H57</f>
        <v>5.8409999999999997E-2</v>
      </c>
      <c r="J57" s="252"/>
      <c r="K57" s="253">
        <f>E57*J57</f>
        <v>0</v>
      </c>
      <c r="O57" s="245">
        <v>2</v>
      </c>
      <c r="AA57" s="218">
        <v>3</v>
      </c>
      <c r="AB57" s="218">
        <v>1</v>
      </c>
      <c r="AC57" s="218">
        <v>61187549</v>
      </c>
      <c r="AZ57" s="218">
        <v>1</v>
      </c>
      <c r="BA57" s="218">
        <f>IF(AZ57=1,G57,0)</f>
        <v>0</v>
      </c>
      <c r="BB57" s="218">
        <f>IF(AZ57=2,G57,0)</f>
        <v>0</v>
      </c>
      <c r="BC57" s="218">
        <f>IF(AZ57=3,G57,0)</f>
        <v>0</v>
      </c>
      <c r="BD57" s="218">
        <f>IF(AZ57=4,G57,0)</f>
        <v>0</v>
      </c>
      <c r="BE57" s="218">
        <f>IF(AZ57=5,G57,0)</f>
        <v>0</v>
      </c>
      <c r="CA57" s="245">
        <v>3</v>
      </c>
      <c r="CB57" s="245">
        <v>1</v>
      </c>
    </row>
    <row r="58" spans="1:80" x14ac:dyDescent="0.2">
      <c r="A58" s="254"/>
      <c r="B58" s="257"/>
      <c r="C58" s="317" t="s">
        <v>393</v>
      </c>
      <c r="D58" s="318"/>
      <c r="E58" s="258">
        <v>17.7</v>
      </c>
      <c r="F58" s="259"/>
      <c r="G58" s="260"/>
      <c r="H58" s="261"/>
      <c r="I58" s="255"/>
      <c r="J58" s="262"/>
      <c r="K58" s="255"/>
      <c r="M58" s="256" t="s">
        <v>393</v>
      </c>
      <c r="O58" s="245"/>
    </row>
    <row r="59" spans="1:80" ht="45" x14ac:dyDescent="0.2">
      <c r="A59" s="246">
        <v>10</v>
      </c>
      <c r="B59" s="247" t="s">
        <v>159</v>
      </c>
      <c r="C59" s="248" t="s">
        <v>489</v>
      </c>
      <c r="D59" s="249" t="s">
        <v>122</v>
      </c>
      <c r="E59" s="250">
        <v>16.8</v>
      </c>
      <c r="F59" s="250"/>
      <c r="G59" s="251">
        <f>E59*F59</f>
        <v>0</v>
      </c>
      <c r="H59" s="252">
        <v>3.3E-3</v>
      </c>
      <c r="I59" s="253">
        <f>E59*H59</f>
        <v>5.5440000000000003E-2</v>
      </c>
      <c r="J59" s="252"/>
      <c r="K59" s="253">
        <f>E59*J59</f>
        <v>0</v>
      </c>
      <c r="O59" s="245">
        <v>2</v>
      </c>
      <c r="AA59" s="218">
        <v>3</v>
      </c>
      <c r="AB59" s="218">
        <v>1</v>
      </c>
      <c r="AC59" s="218">
        <v>61187550</v>
      </c>
      <c r="AZ59" s="218">
        <v>1</v>
      </c>
      <c r="BA59" s="218">
        <f>IF(AZ59=1,G59,0)</f>
        <v>0</v>
      </c>
      <c r="BB59" s="218">
        <f>IF(AZ59=2,G59,0)</f>
        <v>0</v>
      </c>
      <c r="BC59" s="218">
        <f>IF(AZ59=3,G59,0)</f>
        <v>0</v>
      </c>
      <c r="BD59" s="218">
        <f>IF(AZ59=4,G59,0)</f>
        <v>0</v>
      </c>
      <c r="BE59" s="218">
        <f>IF(AZ59=5,G59,0)</f>
        <v>0</v>
      </c>
      <c r="CA59" s="245">
        <v>3</v>
      </c>
      <c r="CB59" s="245">
        <v>1</v>
      </c>
    </row>
    <row r="60" spans="1:80" x14ac:dyDescent="0.2">
      <c r="A60" s="254"/>
      <c r="B60" s="257"/>
      <c r="C60" s="317" t="s">
        <v>394</v>
      </c>
      <c r="D60" s="318"/>
      <c r="E60" s="258">
        <v>16.8</v>
      </c>
      <c r="F60" s="259"/>
      <c r="G60" s="260"/>
      <c r="H60" s="261"/>
      <c r="I60" s="255"/>
      <c r="J60" s="262"/>
      <c r="K60" s="255"/>
      <c r="M60" s="256" t="s">
        <v>394</v>
      </c>
      <c r="O60" s="245"/>
    </row>
    <row r="61" spans="1:80" ht="45" x14ac:dyDescent="0.2">
      <c r="A61" s="246">
        <v>11</v>
      </c>
      <c r="B61" s="247" t="s">
        <v>395</v>
      </c>
      <c r="C61" s="248" t="s">
        <v>461</v>
      </c>
      <c r="D61" s="249" t="s">
        <v>122</v>
      </c>
      <c r="E61" s="250">
        <v>4.8</v>
      </c>
      <c r="F61" s="250"/>
      <c r="G61" s="251">
        <f>E61*F61</f>
        <v>0</v>
      </c>
      <c r="H61" s="252">
        <v>3.3E-3</v>
      </c>
      <c r="I61" s="253">
        <f>E61*H61</f>
        <v>1.584E-2</v>
      </c>
      <c r="J61" s="252"/>
      <c r="K61" s="253">
        <f>E61*J61</f>
        <v>0</v>
      </c>
      <c r="O61" s="245">
        <v>2</v>
      </c>
      <c r="AA61" s="218">
        <v>3</v>
      </c>
      <c r="AB61" s="218">
        <v>1</v>
      </c>
      <c r="AC61" s="218">
        <v>61187551</v>
      </c>
      <c r="AZ61" s="218">
        <v>1</v>
      </c>
      <c r="BA61" s="218">
        <f>IF(AZ61=1,G61,0)</f>
        <v>0</v>
      </c>
      <c r="BB61" s="218">
        <f>IF(AZ61=2,G61,0)</f>
        <v>0</v>
      </c>
      <c r="BC61" s="218">
        <f>IF(AZ61=3,G61,0)</f>
        <v>0</v>
      </c>
      <c r="BD61" s="218">
        <f>IF(AZ61=4,G61,0)</f>
        <v>0</v>
      </c>
      <c r="BE61" s="218">
        <f>IF(AZ61=5,G61,0)</f>
        <v>0</v>
      </c>
      <c r="CA61" s="245">
        <v>3</v>
      </c>
      <c r="CB61" s="245">
        <v>1</v>
      </c>
    </row>
    <row r="62" spans="1:80" x14ac:dyDescent="0.2">
      <c r="A62" s="254"/>
      <c r="B62" s="257"/>
      <c r="C62" s="317" t="s">
        <v>396</v>
      </c>
      <c r="D62" s="318"/>
      <c r="E62" s="258">
        <v>4.8</v>
      </c>
      <c r="F62" s="259"/>
      <c r="G62" s="260"/>
      <c r="H62" s="261"/>
      <c r="I62" s="255"/>
      <c r="J62" s="262"/>
      <c r="K62" s="255"/>
      <c r="M62" s="256" t="s">
        <v>396</v>
      </c>
      <c r="O62" s="245"/>
    </row>
    <row r="63" spans="1:80" x14ac:dyDescent="0.2">
      <c r="A63" s="263"/>
      <c r="B63" s="264" t="s">
        <v>99</v>
      </c>
      <c r="C63" s="265" t="s">
        <v>153</v>
      </c>
      <c r="D63" s="266"/>
      <c r="E63" s="267"/>
      <c r="F63" s="268"/>
      <c r="G63" s="269">
        <f>SUM(G53:G62)</f>
        <v>0</v>
      </c>
      <c r="H63" s="270"/>
      <c r="I63" s="271">
        <f>SUM(I53:I62)</f>
        <v>0.45088499999999998</v>
      </c>
      <c r="J63" s="270"/>
      <c r="K63" s="271">
        <f>SUM(K53:K62)</f>
        <v>0</v>
      </c>
      <c r="O63" s="245">
        <v>4</v>
      </c>
      <c r="BA63" s="272">
        <f>SUM(BA53:BA62)</f>
        <v>0</v>
      </c>
      <c r="BB63" s="272">
        <f>SUM(BB53:BB62)</f>
        <v>0</v>
      </c>
      <c r="BC63" s="272">
        <f>SUM(BC53:BC62)</f>
        <v>0</v>
      </c>
      <c r="BD63" s="272">
        <f>SUM(BD53:BD62)</f>
        <v>0</v>
      </c>
      <c r="BE63" s="272">
        <f>SUM(BE53:BE62)</f>
        <v>0</v>
      </c>
    </row>
    <row r="64" spans="1:80" x14ac:dyDescent="0.2">
      <c r="A64" s="235" t="s">
        <v>96</v>
      </c>
      <c r="B64" s="236" t="s">
        <v>162</v>
      </c>
      <c r="C64" s="237" t="s">
        <v>163</v>
      </c>
      <c r="D64" s="238"/>
      <c r="E64" s="239"/>
      <c r="F64" s="239"/>
      <c r="G64" s="240"/>
      <c r="H64" s="241"/>
      <c r="I64" s="242"/>
      <c r="J64" s="243"/>
      <c r="K64" s="244"/>
      <c r="O64" s="245">
        <v>1</v>
      </c>
    </row>
    <row r="65" spans="1:80" x14ac:dyDescent="0.2">
      <c r="A65" s="246">
        <v>12</v>
      </c>
      <c r="B65" s="247" t="s">
        <v>165</v>
      </c>
      <c r="C65" s="248" t="s">
        <v>166</v>
      </c>
      <c r="D65" s="249" t="s">
        <v>113</v>
      </c>
      <c r="E65" s="250">
        <v>420.2</v>
      </c>
      <c r="F65" s="250"/>
      <c r="G65" s="251">
        <f>E65*F65</f>
        <v>0</v>
      </c>
      <c r="H65" s="252">
        <v>1.8380000000000001E-2</v>
      </c>
      <c r="I65" s="253">
        <f>E65*H65</f>
        <v>7.7232760000000003</v>
      </c>
      <c r="J65" s="252">
        <v>0</v>
      </c>
      <c r="K65" s="253">
        <f>E65*J65</f>
        <v>0</v>
      </c>
      <c r="O65" s="245">
        <v>2</v>
      </c>
      <c r="AA65" s="218">
        <v>1</v>
      </c>
      <c r="AB65" s="218">
        <v>1</v>
      </c>
      <c r="AC65" s="218">
        <v>1</v>
      </c>
      <c r="AZ65" s="218">
        <v>1</v>
      </c>
      <c r="BA65" s="218">
        <f>IF(AZ65=1,G65,0)</f>
        <v>0</v>
      </c>
      <c r="BB65" s="218">
        <f>IF(AZ65=2,G65,0)</f>
        <v>0</v>
      </c>
      <c r="BC65" s="218">
        <f>IF(AZ65=3,G65,0)</f>
        <v>0</v>
      </c>
      <c r="BD65" s="218">
        <f>IF(AZ65=4,G65,0)</f>
        <v>0</v>
      </c>
      <c r="BE65" s="218">
        <f>IF(AZ65=5,G65,0)</f>
        <v>0</v>
      </c>
      <c r="CA65" s="245">
        <v>1</v>
      </c>
      <c r="CB65" s="245">
        <v>1</v>
      </c>
    </row>
    <row r="66" spans="1:80" x14ac:dyDescent="0.2">
      <c r="A66" s="254"/>
      <c r="B66" s="257"/>
      <c r="C66" s="317" t="s">
        <v>199</v>
      </c>
      <c r="D66" s="318"/>
      <c r="E66" s="258">
        <v>0</v>
      </c>
      <c r="F66" s="259"/>
      <c r="G66" s="260"/>
      <c r="H66" s="261"/>
      <c r="I66" s="255"/>
      <c r="J66" s="262"/>
      <c r="K66" s="255"/>
      <c r="M66" s="256" t="s">
        <v>199</v>
      </c>
      <c r="O66" s="245"/>
    </row>
    <row r="67" spans="1:80" x14ac:dyDescent="0.2">
      <c r="A67" s="254"/>
      <c r="B67" s="257"/>
      <c r="C67" s="317" t="s">
        <v>397</v>
      </c>
      <c r="D67" s="318"/>
      <c r="E67" s="258">
        <v>189</v>
      </c>
      <c r="F67" s="259"/>
      <c r="G67" s="260"/>
      <c r="H67" s="261"/>
      <c r="I67" s="255"/>
      <c r="J67" s="262"/>
      <c r="K67" s="255"/>
      <c r="M67" s="256" t="s">
        <v>397</v>
      </c>
      <c r="O67" s="245"/>
    </row>
    <row r="68" spans="1:80" x14ac:dyDescent="0.2">
      <c r="A68" s="254"/>
      <c r="B68" s="257"/>
      <c r="C68" s="317" t="s">
        <v>398</v>
      </c>
      <c r="D68" s="318"/>
      <c r="E68" s="258">
        <v>56</v>
      </c>
      <c r="F68" s="259"/>
      <c r="G68" s="260"/>
      <c r="H68" s="261"/>
      <c r="I68" s="255"/>
      <c r="J68" s="262"/>
      <c r="K68" s="255"/>
      <c r="M68" s="256" t="s">
        <v>398</v>
      </c>
      <c r="O68" s="245"/>
    </row>
    <row r="69" spans="1:80" x14ac:dyDescent="0.2">
      <c r="A69" s="254"/>
      <c r="B69" s="257"/>
      <c r="C69" s="317" t="s">
        <v>195</v>
      </c>
      <c r="D69" s="318"/>
      <c r="E69" s="258">
        <v>0</v>
      </c>
      <c r="F69" s="259"/>
      <c r="G69" s="260"/>
      <c r="H69" s="261"/>
      <c r="I69" s="255"/>
      <c r="J69" s="262"/>
      <c r="K69" s="255"/>
      <c r="M69" s="256" t="s">
        <v>195</v>
      </c>
      <c r="O69" s="245"/>
    </row>
    <row r="70" spans="1:80" x14ac:dyDescent="0.2">
      <c r="A70" s="254"/>
      <c r="B70" s="257"/>
      <c r="C70" s="317" t="s">
        <v>399</v>
      </c>
      <c r="D70" s="318"/>
      <c r="E70" s="258">
        <v>151.5</v>
      </c>
      <c r="F70" s="259"/>
      <c r="G70" s="260"/>
      <c r="H70" s="261"/>
      <c r="I70" s="255"/>
      <c r="J70" s="262"/>
      <c r="K70" s="255"/>
      <c r="M70" s="256" t="s">
        <v>399</v>
      </c>
      <c r="O70" s="245"/>
    </row>
    <row r="71" spans="1:80" x14ac:dyDescent="0.2">
      <c r="A71" s="254"/>
      <c r="B71" s="257"/>
      <c r="C71" s="317" t="s">
        <v>400</v>
      </c>
      <c r="D71" s="318"/>
      <c r="E71" s="258">
        <v>23.625</v>
      </c>
      <c r="F71" s="259"/>
      <c r="G71" s="260"/>
      <c r="H71" s="261"/>
      <c r="I71" s="255"/>
      <c r="J71" s="262"/>
      <c r="K71" s="255"/>
      <c r="M71" s="256" t="s">
        <v>400</v>
      </c>
      <c r="O71" s="245"/>
    </row>
    <row r="72" spans="1:80" x14ac:dyDescent="0.2">
      <c r="A72" s="254"/>
      <c r="B72" s="257"/>
      <c r="C72" s="317" t="s">
        <v>401</v>
      </c>
      <c r="D72" s="318"/>
      <c r="E72" s="258">
        <v>7.4999999999999997E-2</v>
      </c>
      <c r="F72" s="259"/>
      <c r="G72" s="260"/>
      <c r="H72" s="261"/>
      <c r="I72" s="255"/>
      <c r="J72" s="262"/>
      <c r="K72" s="255"/>
      <c r="M72" s="256" t="s">
        <v>401</v>
      </c>
      <c r="O72" s="245"/>
    </row>
    <row r="73" spans="1:80" x14ac:dyDescent="0.2">
      <c r="A73" s="246">
        <v>13</v>
      </c>
      <c r="B73" s="247" t="s">
        <v>168</v>
      </c>
      <c r="C73" s="248" t="s">
        <v>169</v>
      </c>
      <c r="D73" s="249" t="s">
        <v>113</v>
      </c>
      <c r="E73" s="250">
        <v>420.2</v>
      </c>
      <c r="F73" s="250"/>
      <c r="G73" s="251">
        <f>E73*F73</f>
        <v>0</v>
      </c>
      <c r="H73" s="252">
        <v>9.7000000000000005E-4</v>
      </c>
      <c r="I73" s="253">
        <f>E73*H73</f>
        <v>0.40759400000000001</v>
      </c>
      <c r="J73" s="252">
        <v>0</v>
      </c>
      <c r="K73" s="253">
        <f>E73*J73</f>
        <v>0</v>
      </c>
      <c r="O73" s="245">
        <v>2</v>
      </c>
      <c r="AA73" s="218">
        <v>1</v>
      </c>
      <c r="AB73" s="218">
        <v>1</v>
      </c>
      <c r="AC73" s="218">
        <v>1</v>
      </c>
      <c r="AZ73" s="218">
        <v>1</v>
      </c>
      <c r="BA73" s="218">
        <f>IF(AZ73=1,G73,0)</f>
        <v>0</v>
      </c>
      <c r="BB73" s="218">
        <f>IF(AZ73=2,G73,0)</f>
        <v>0</v>
      </c>
      <c r="BC73" s="218">
        <f>IF(AZ73=3,G73,0)</f>
        <v>0</v>
      </c>
      <c r="BD73" s="218">
        <f>IF(AZ73=4,G73,0)</f>
        <v>0</v>
      </c>
      <c r="BE73" s="218">
        <f>IF(AZ73=5,G73,0)</f>
        <v>0</v>
      </c>
      <c r="CA73" s="245">
        <v>1</v>
      </c>
      <c r="CB73" s="245">
        <v>1</v>
      </c>
    </row>
    <row r="74" spans="1:80" x14ac:dyDescent="0.2">
      <c r="A74" s="254"/>
      <c r="B74" s="257"/>
      <c r="C74" s="317" t="s">
        <v>402</v>
      </c>
      <c r="D74" s="318"/>
      <c r="E74" s="258">
        <v>420.2</v>
      </c>
      <c r="F74" s="259"/>
      <c r="G74" s="260"/>
      <c r="H74" s="261"/>
      <c r="I74" s="255"/>
      <c r="J74" s="262"/>
      <c r="K74" s="255"/>
      <c r="M74" s="256" t="s">
        <v>402</v>
      </c>
      <c r="O74" s="245"/>
    </row>
    <row r="75" spans="1:80" x14ac:dyDescent="0.2">
      <c r="A75" s="246">
        <v>14</v>
      </c>
      <c r="B75" s="247" t="s">
        <v>171</v>
      </c>
      <c r="C75" s="248" t="s">
        <v>172</v>
      </c>
      <c r="D75" s="249" t="s">
        <v>113</v>
      </c>
      <c r="E75" s="250">
        <v>420.2</v>
      </c>
      <c r="F75" s="250"/>
      <c r="G75" s="251">
        <f>E75*F75</f>
        <v>0</v>
      </c>
      <c r="H75" s="252">
        <v>0</v>
      </c>
      <c r="I75" s="253">
        <f>E75*H75</f>
        <v>0</v>
      </c>
      <c r="J75" s="252">
        <v>0</v>
      </c>
      <c r="K75" s="253">
        <f>E75*J75</f>
        <v>0</v>
      </c>
      <c r="O75" s="245">
        <v>2</v>
      </c>
      <c r="AA75" s="218">
        <v>1</v>
      </c>
      <c r="AB75" s="218">
        <v>1</v>
      </c>
      <c r="AC75" s="218">
        <v>1</v>
      </c>
      <c r="AZ75" s="218">
        <v>1</v>
      </c>
      <c r="BA75" s="218">
        <f>IF(AZ75=1,G75,0)</f>
        <v>0</v>
      </c>
      <c r="BB75" s="218">
        <f>IF(AZ75=2,G75,0)</f>
        <v>0</v>
      </c>
      <c r="BC75" s="218">
        <f>IF(AZ75=3,G75,0)</f>
        <v>0</v>
      </c>
      <c r="BD75" s="218">
        <f>IF(AZ75=4,G75,0)</f>
        <v>0</v>
      </c>
      <c r="BE75" s="218">
        <f>IF(AZ75=5,G75,0)</f>
        <v>0</v>
      </c>
      <c r="CA75" s="245">
        <v>1</v>
      </c>
      <c r="CB75" s="245">
        <v>1</v>
      </c>
    </row>
    <row r="76" spans="1:80" x14ac:dyDescent="0.2">
      <c r="A76" s="254"/>
      <c r="B76" s="257"/>
      <c r="C76" s="317" t="s">
        <v>402</v>
      </c>
      <c r="D76" s="318"/>
      <c r="E76" s="258">
        <v>420.2</v>
      </c>
      <c r="F76" s="259"/>
      <c r="G76" s="260"/>
      <c r="H76" s="261"/>
      <c r="I76" s="255"/>
      <c r="J76" s="262"/>
      <c r="K76" s="255"/>
      <c r="M76" s="256" t="s">
        <v>402</v>
      </c>
      <c r="O76" s="245"/>
    </row>
    <row r="77" spans="1:80" x14ac:dyDescent="0.2">
      <c r="A77" s="246">
        <v>15</v>
      </c>
      <c r="B77" s="247" t="s">
        <v>173</v>
      </c>
      <c r="C77" s="248" t="s">
        <v>174</v>
      </c>
      <c r="D77" s="249" t="s">
        <v>113</v>
      </c>
      <c r="E77" s="250">
        <v>420.2</v>
      </c>
      <c r="F77" s="250"/>
      <c r="G77" s="251">
        <f>E77*F77</f>
        <v>0</v>
      </c>
      <c r="H77" s="252">
        <v>0</v>
      </c>
      <c r="I77" s="253">
        <f>E77*H77</f>
        <v>0</v>
      </c>
      <c r="J77" s="252">
        <v>0</v>
      </c>
      <c r="K77" s="253">
        <f>E77*J77</f>
        <v>0</v>
      </c>
      <c r="O77" s="245">
        <v>2</v>
      </c>
      <c r="AA77" s="218">
        <v>1</v>
      </c>
      <c r="AB77" s="218">
        <v>1</v>
      </c>
      <c r="AC77" s="218">
        <v>1</v>
      </c>
      <c r="AZ77" s="218">
        <v>1</v>
      </c>
      <c r="BA77" s="218">
        <f>IF(AZ77=1,G77,0)</f>
        <v>0</v>
      </c>
      <c r="BB77" s="218">
        <f>IF(AZ77=2,G77,0)</f>
        <v>0</v>
      </c>
      <c r="BC77" s="218">
        <f>IF(AZ77=3,G77,0)</f>
        <v>0</v>
      </c>
      <c r="BD77" s="218">
        <f>IF(AZ77=4,G77,0)</f>
        <v>0</v>
      </c>
      <c r="BE77" s="218">
        <f>IF(AZ77=5,G77,0)</f>
        <v>0</v>
      </c>
      <c r="CA77" s="245">
        <v>1</v>
      </c>
      <c r="CB77" s="245">
        <v>1</v>
      </c>
    </row>
    <row r="78" spans="1:80" x14ac:dyDescent="0.2">
      <c r="A78" s="254"/>
      <c r="B78" s="257"/>
      <c r="C78" s="317" t="s">
        <v>402</v>
      </c>
      <c r="D78" s="318"/>
      <c r="E78" s="258">
        <v>420.2</v>
      </c>
      <c r="F78" s="259"/>
      <c r="G78" s="260"/>
      <c r="H78" s="261"/>
      <c r="I78" s="255"/>
      <c r="J78" s="262"/>
      <c r="K78" s="255"/>
      <c r="M78" s="256" t="s">
        <v>402</v>
      </c>
      <c r="O78" s="245"/>
    </row>
    <row r="79" spans="1:80" x14ac:dyDescent="0.2">
      <c r="A79" s="246">
        <v>16</v>
      </c>
      <c r="B79" s="247" t="s">
        <v>175</v>
      </c>
      <c r="C79" s="248" t="s">
        <v>176</v>
      </c>
      <c r="D79" s="249" t="s">
        <v>113</v>
      </c>
      <c r="E79" s="250">
        <v>420.2</v>
      </c>
      <c r="F79" s="250"/>
      <c r="G79" s="251">
        <f>E79*F79</f>
        <v>0</v>
      </c>
      <c r="H79" s="252">
        <v>0</v>
      </c>
      <c r="I79" s="253">
        <f>E79*H79</f>
        <v>0</v>
      </c>
      <c r="J79" s="252">
        <v>0</v>
      </c>
      <c r="K79" s="253">
        <f>E79*J79</f>
        <v>0</v>
      </c>
      <c r="O79" s="245">
        <v>2</v>
      </c>
      <c r="AA79" s="218">
        <v>1</v>
      </c>
      <c r="AB79" s="218">
        <v>1</v>
      </c>
      <c r="AC79" s="218">
        <v>1</v>
      </c>
      <c r="AZ79" s="218">
        <v>1</v>
      </c>
      <c r="BA79" s="218">
        <f>IF(AZ79=1,G79,0)</f>
        <v>0</v>
      </c>
      <c r="BB79" s="218">
        <f>IF(AZ79=2,G79,0)</f>
        <v>0</v>
      </c>
      <c r="BC79" s="218">
        <f>IF(AZ79=3,G79,0)</f>
        <v>0</v>
      </c>
      <c r="BD79" s="218">
        <f>IF(AZ79=4,G79,0)</f>
        <v>0</v>
      </c>
      <c r="BE79" s="218">
        <f>IF(AZ79=5,G79,0)</f>
        <v>0</v>
      </c>
      <c r="CA79" s="245">
        <v>1</v>
      </c>
      <c r="CB79" s="245">
        <v>1</v>
      </c>
    </row>
    <row r="80" spans="1:80" x14ac:dyDescent="0.2">
      <c r="A80" s="254"/>
      <c r="B80" s="257"/>
      <c r="C80" s="317" t="s">
        <v>402</v>
      </c>
      <c r="D80" s="318"/>
      <c r="E80" s="258">
        <v>420.2</v>
      </c>
      <c r="F80" s="259"/>
      <c r="G80" s="260"/>
      <c r="H80" s="261"/>
      <c r="I80" s="255"/>
      <c r="J80" s="262"/>
      <c r="K80" s="255"/>
      <c r="M80" s="256" t="s">
        <v>402</v>
      </c>
      <c r="O80" s="245"/>
    </row>
    <row r="81" spans="1:80" x14ac:dyDescent="0.2">
      <c r="A81" s="246">
        <v>17</v>
      </c>
      <c r="B81" s="247" t="s">
        <v>177</v>
      </c>
      <c r="C81" s="248" t="s">
        <v>178</v>
      </c>
      <c r="D81" s="249" t="s">
        <v>113</v>
      </c>
      <c r="E81" s="250">
        <v>420.2</v>
      </c>
      <c r="F81" s="250"/>
      <c r="G81" s="251">
        <f>E81*F81</f>
        <v>0</v>
      </c>
      <c r="H81" s="252">
        <v>0</v>
      </c>
      <c r="I81" s="253">
        <f>E81*H81</f>
        <v>0</v>
      </c>
      <c r="J81" s="252">
        <v>0</v>
      </c>
      <c r="K81" s="253">
        <f>E81*J81</f>
        <v>0</v>
      </c>
      <c r="O81" s="245">
        <v>2</v>
      </c>
      <c r="AA81" s="218">
        <v>1</v>
      </c>
      <c r="AB81" s="218">
        <v>1</v>
      </c>
      <c r="AC81" s="218">
        <v>1</v>
      </c>
      <c r="AZ81" s="218">
        <v>1</v>
      </c>
      <c r="BA81" s="218">
        <f>IF(AZ81=1,G81,0)</f>
        <v>0</v>
      </c>
      <c r="BB81" s="218">
        <f>IF(AZ81=2,G81,0)</f>
        <v>0</v>
      </c>
      <c r="BC81" s="218">
        <f>IF(AZ81=3,G81,0)</f>
        <v>0</v>
      </c>
      <c r="BD81" s="218">
        <f>IF(AZ81=4,G81,0)</f>
        <v>0</v>
      </c>
      <c r="BE81" s="218">
        <f>IF(AZ81=5,G81,0)</f>
        <v>0</v>
      </c>
      <c r="CA81" s="245">
        <v>1</v>
      </c>
      <c r="CB81" s="245">
        <v>1</v>
      </c>
    </row>
    <row r="82" spans="1:80" x14ac:dyDescent="0.2">
      <c r="A82" s="254"/>
      <c r="B82" s="257"/>
      <c r="C82" s="317" t="s">
        <v>402</v>
      </c>
      <c r="D82" s="318"/>
      <c r="E82" s="258">
        <v>420.2</v>
      </c>
      <c r="F82" s="259"/>
      <c r="G82" s="260"/>
      <c r="H82" s="261"/>
      <c r="I82" s="255"/>
      <c r="J82" s="262"/>
      <c r="K82" s="255"/>
      <c r="M82" s="256" t="s">
        <v>402</v>
      </c>
      <c r="O82" s="245"/>
    </row>
    <row r="83" spans="1:80" x14ac:dyDescent="0.2">
      <c r="A83" s="246">
        <v>18</v>
      </c>
      <c r="B83" s="247" t="s">
        <v>179</v>
      </c>
      <c r="C83" s="248" t="s">
        <v>180</v>
      </c>
      <c r="D83" s="249" t="s">
        <v>113</v>
      </c>
      <c r="E83" s="250">
        <v>39.6</v>
      </c>
      <c r="F83" s="250"/>
      <c r="G83" s="251">
        <f>E83*F83</f>
        <v>0</v>
      </c>
      <c r="H83" s="252">
        <v>1.2099999999999999E-3</v>
      </c>
      <c r="I83" s="253">
        <f>E83*H83</f>
        <v>4.7916E-2</v>
      </c>
      <c r="J83" s="252">
        <v>0</v>
      </c>
      <c r="K83" s="253">
        <f>E83*J83</f>
        <v>0</v>
      </c>
      <c r="O83" s="245">
        <v>2</v>
      </c>
      <c r="AA83" s="218">
        <v>1</v>
      </c>
      <c r="AB83" s="218">
        <v>1</v>
      </c>
      <c r="AC83" s="218">
        <v>1</v>
      </c>
      <c r="AZ83" s="218">
        <v>1</v>
      </c>
      <c r="BA83" s="218">
        <f>IF(AZ83=1,G83,0)</f>
        <v>0</v>
      </c>
      <c r="BB83" s="218">
        <f>IF(AZ83=2,G83,0)</f>
        <v>0</v>
      </c>
      <c r="BC83" s="218">
        <f>IF(AZ83=3,G83,0)</f>
        <v>0</v>
      </c>
      <c r="BD83" s="218">
        <f>IF(AZ83=4,G83,0)</f>
        <v>0</v>
      </c>
      <c r="BE83" s="218">
        <f>IF(AZ83=5,G83,0)</f>
        <v>0</v>
      </c>
      <c r="CA83" s="245">
        <v>1</v>
      </c>
      <c r="CB83" s="245">
        <v>1</v>
      </c>
    </row>
    <row r="84" spans="1:80" x14ac:dyDescent="0.2">
      <c r="A84" s="254"/>
      <c r="B84" s="257"/>
      <c r="C84" s="317" t="s">
        <v>403</v>
      </c>
      <c r="D84" s="318"/>
      <c r="E84" s="258">
        <v>7.2</v>
      </c>
      <c r="F84" s="259"/>
      <c r="G84" s="260"/>
      <c r="H84" s="261"/>
      <c r="I84" s="255"/>
      <c r="J84" s="262"/>
      <c r="K84" s="255"/>
      <c r="M84" s="256" t="s">
        <v>403</v>
      </c>
      <c r="O84" s="245"/>
    </row>
    <row r="85" spans="1:80" x14ac:dyDescent="0.2">
      <c r="A85" s="254"/>
      <c r="B85" s="257"/>
      <c r="C85" s="317" t="s">
        <v>404</v>
      </c>
      <c r="D85" s="318"/>
      <c r="E85" s="258">
        <v>2.4</v>
      </c>
      <c r="F85" s="259"/>
      <c r="G85" s="260"/>
      <c r="H85" s="261"/>
      <c r="I85" s="255"/>
      <c r="J85" s="262"/>
      <c r="K85" s="255"/>
      <c r="M85" s="256" t="s">
        <v>404</v>
      </c>
      <c r="O85" s="245"/>
    </row>
    <row r="86" spans="1:80" x14ac:dyDescent="0.2">
      <c r="A86" s="254"/>
      <c r="B86" s="257"/>
      <c r="C86" s="317" t="s">
        <v>405</v>
      </c>
      <c r="D86" s="318"/>
      <c r="E86" s="258">
        <v>14.4</v>
      </c>
      <c r="F86" s="259"/>
      <c r="G86" s="260"/>
      <c r="H86" s="261"/>
      <c r="I86" s="255"/>
      <c r="J86" s="262"/>
      <c r="K86" s="255"/>
      <c r="M86" s="256" t="s">
        <v>405</v>
      </c>
      <c r="O86" s="245"/>
    </row>
    <row r="87" spans="1:80" x14ac:dyDescent="0.2">
      <c r="A87" s="254"/>
      <c r="B87" s="257"/>
      <c r="C87" s="317" t="s">
        <v>406</v>
      </c>
      <c r="D87" s="318"/>
      <c r="E87" s="258">
        <v>9.6</v>
      </c>
      <c r="F87" s="259"/>
      <c r="G87" s="260"/>
      <c r="H87" s="261"/>
      <c r="I87" s="255"/>
      <c r="J87" s="262"/>
      <c r="K87" s="255"/>
      <c r="M87" s="256" t="s">
        <v>406</v>
      </c>
      <c r="O87" s="245"/>
    </row>
    <row r="88" spans="1:80" x14ac:dyDescent="0.2">
      <c r="A88" s="254"/>
      <c r="B88" s="257"/>
      <c r="C88" s="317" t="s">
        <v>407</v>
      </c>
      <c r="D88" s="318"/>
      <c r="E88" s="258">
        <v>3.6</v>
      </c>
      <c r="F88" s="259"/>
      <c r="G88" s="260"/>
      <c r="H88" s="261"/>
      <c r="I88" s="255"/>
      <c r="J88" s="262"/>
      <c r="K88" s="255"/>
      <c r="M88" s="256" t="s">
        <v>407</v>
      </c>
      <c r="O88" s="245"/>
    </row>
    <row r="89" spans="1:80" x14ac:dyDescent="0.2">
      <c r="A89" s="254"/>
      <c r="B89" s="257"/>
      <c r="C89" s="317" t="s">
        <v>408</v>
      </c>
      <c r="D89" s="318"/>
      <c r="E89" s="258">
        <v>2.4</v>
      </c>
      <c r="F89" s="259"/>
      <c r="G89" s="260"/>
      <c r="H89" s="261"/>
      <c r="I89" s="255"/>
      <c r="J89" s="262"/>
      <c r="K89" s="255"/>
      <c r="M89" s="256" t="s">
        <v>408</v>
      </c>
      <c r="O89" s="245"/>
    </row>
    <row r="90" spans="1:80" x14ac:dyDescent="0.2">
      <c r="A90" s="246">
        <v>19</v>
      </c>
      <c r="B90" s="247" t="s">
        <v>182</v>
      </c>
      <c r="C90" s="248" t="s">
        <v>183</v>
      </c>
      <c r="D90" s="249" t="s">
        <v>113</v>
      </c>
      <c r="E90" s="250">
        <v>22.8</v>
      </c>
      <c r="F90" s="250"/>
      <c r="G90" s="251">
        <f>E90*F90</f>
        <v>0</v>
      </c>
      <c r="H90" s="252">
        <v>1.58E-3</v>
      </c>
      <c r="I90" s="253">
        <f>E90*H90</f>
        <v>3.6024E-2</v>
      </c>
      <c r="J90" s="252">
        <v>0</v>
      </c>
      <c r="K90" s="253">
        <f>E90*J90</f>
        <v>0</v>
      </c>
      <c r="O90" s="245">
        <v>2</v>
      </c>
      <c r="AA90" s="218">
        <v>1</v>
      </c>
      <c r="AB90" s="218">
        <v>1</v>
      </c>
      <c r="AC90" s="218">
        <v>1</v>
      </c>
      <c r="AZ90" s="218">
        <v>1</v>
      </c>
      <c r="BA90" s="218">
        <f>IF(AZ90=1,G90,0)</f>
        <v>0</v>
      </c>
      <c r="BB90" s="218">
        <f>IF(AZ90=2,G90,0)</f>
        <v>0</v>
      </c>
      <c r="BC90" s="218">
        <f>IF(AZ90=3,G90,0)</f>
        <v>0</v>
      </c>
      <c r="BD90" s="218">
        <f>IF(AZ90=4,G90,0)</f>
        <v>0</v>
      </c>
      <c r="BE90" s="218">
        <f>IF(AZ90=5,G90,0)</f>
        <v>0</v>
      </c>
      <c r="CA90" s="245">
        <v>1</v>
      </c>
      <c r="CB90" s="245">
        <v>1</v>
      </c>
    </row>
    <row r="91" spans="1:80" x14ac:dyDescent="0.2">
      <c r="A91" s="254"/>
      <c r="B91" s="257"/>
      <c r="C91" s="317" t="s">
        <v>409</v>
      </c>
      <c r="D91" s="318"/>
      <c r="E91" s="258">
        <v>22.8</v>
      </c>
      <c r="F91" s="259"/>
      <c r="G91" s="260"/>
      <c r="H91" s="261"/>
      <c r="I91" s="255"/>
      <c r="J91" s="262"/>
      <c r="K91" s="255"/>
      <c r="M91" s="256" t="s">
        <v>409</v>
      </c>
      <c r="O91" s="245"/>
    </row>
    <row r="92" spans="1:80" x14ac:dyDescent="0.2">
      <c r="A92" s="263"/>
      <c r="B92" s="264" t="s">
        <v>99</v>
      </c>
      <c r="C92" s="265" t="s">
        <v>164</v>
      </c>
      <c r="D92" s="266"/>
      <c r="E92" s="267"/>
      <c r="F92" s="268"/>
      <c r="G92" s="269">
        <f>SUM(G64:G91)</f>
        <v>0</v>
      </c>
      <c r="H92" s="270"/>
      <c r="I92" s="271">
        <f>SUM(I64:I91)</f>
        <v>8.2148099999999999</v>
      </c>
      <c r="J92" s="270"/>
      <c r="K92" s="271">
        <f>SUM(K64:K91)</f>
        <v>0</v>
      </c>
      <c r="O92" s="245">
        <v>4</v>
      </c>
      <c r="BA92" s="272">
        <f>SUM(BA64:BA91)</f>
        <v>0</v>
      </c>
      <c r="BB92" s="272">
        <f>SUM(BB64:BB91)</f>
        <v>0</v>
      </c>
      <c r="BC92" s="272">
        <f>SUM(BC64:BC91)</f>
        <v>0</v>
      </c>
      <c r="BD92" s="272">
        <f>SUM(BD64:BD91)</f>
        <v>0</v>
      </c>
      <c r="BE92" s="272">
        <f>SUM(BE64:BE91)</f>
        <v>0</v>
      </c>
    </row>
    <row r="93" spans="1:80" x14ac:dyDescent="0.2">
      <c r="A93" s="235" t="s">
        <v>96</v>
      </c>
      <c r="B93" s="236" t="s">
        <v>186</v>
      </c>
      <c r="C93" s="237" t="s">
        <v>187</v>
      </c>
      <c r="D93" s="238"/>
      <c r="E93" s="239"/>
      <c r="F93" s="239"/>
      <c r="G93" s="240"/>
      <c r="H93" s="241"/>
      <c r="I93" s="242"/>
      <c r="J93" s="243"/>
      <c r="K93" s="244"/>
      <c r="O93" s="245">
        <v>1</v>
      </c>
    </row>
    <row r="94" spans="1:80" x14ac:dyDescent="0.2">
      <c r="A94" s="246">
        <v>20</v>
      </c>
      <c r="B94" s="247" t="s">
        <v>189</v>
      </c>
      <c r="C94" s="248" t="s">
        <v>190</v>
      </c>
      <c r="D94" s="249" t="s">
        <v>191</v>
      </c>
      <c r="E94" s="250">
        <v>40</v>
      </c>
      <c r="F94" s="250"/>
      <c r="G94" s="251">
        <f>E94*F94</f>
        <v>0</v>
      </c>
      <c r="H94" s="252">
        <v>0</v>
      </c>
      <c r="I94" s="253">
        <f>E94*H94</f>
        <v>0</v>
      </c>
      <c r="J94" s="252">
        <v>0</v>
      </c>
      <c r="K94" s="253">
        <f>E94*J94</f>
        <v>0</v>
      </c>
      <c r="O94" s="245">
        <v>2</v>
      </c>
      <c r="AA94" s="218">
        <v>1</v>
      </c>
      <c r="AB94" s="218">
        <v>1</v>
      </c>
      <c r="AC94" s="218">
        <v>1</v>
      </c>
      <c r="AZ94" s="218">
        <v>1</v>
      </c>
      <c r="BA94" s="218">
        <f>IF(AZ94=1,G94,0)</f>
        <v>0</v>
      </c>
      <c r="BB94" s="218">
        <f>IF(AZ94=2,G94,0)</f>
        <v>0</v>
      </c>
      <c r="BC94" s="218">
        <f>IF(AZ94=3,G94,0)</f>
        <v>0</v>
      </c>
      <c r="BD94" s="218">
        <f>IF(AZ94=4,G94,0)</f>
        <v>0</v>
      </c>
      <c r="BE94" s="218">
        <f>IF(AZ94=5,G94,0)</f>
        <v>0</v>
      </c>
      <c r="CA94" s="245">
        <v>1</v>
      </c>
      <c r="CB94" s="245">
        <v>1</v>
      </c>
    </row>
    <row r="95" spans="1:80" x14ac:dyDescent="0.2">
      <c r="A95" s="254"/>
      <c r="B95" s="257"/>
      <c r="C95" s="317" t="s">
        <v>141</v>
      </c>
      <c r="D95" s="318"/>
      <c r="E95" s="258">
        <v>40</v>
      </c>
      <c r="F95" s="259"/>
      <c r="G95" s="260"/>
      <c r="H95" s="261"/>
      <c r="I95" s="255"/>
      <c r="J95" s="262"/>
      <c r="K95" s="255"/>
      <c r="M95" s="256">
        <v>40</v>
      </c>
      <c r="O95" s="245"/>
    </row>
    <row r="96" spans="1:80" x14ac:dyDescent="0.2">
      <c r="A96" s="246">
        <v>21</v>
      </c>
      <c r="B96" s="247" t="s">
        <v>193</v>
      </c>
      <c r="C96" s="248" t="s">
        <v>194</v>
      </c>
      <c r="D96" s="249" t="s">
        <v>113</v>
      </c>
      <c r="E96" s="250">
        <v>418</v>
      </c>
      <c r="F96" s="250"/>
      <c r="G96" s="251">
        <f>E96*F96</f>
        <v>0</v>
      </c>
      <c r="H96" s="252">
        <v>4.0000000000000003E-5</v>
      </c>
      <c r="I96" s="253">
        <f>E96*H96</f>
        <v>1.6720000000000002E-2</v>
      </c>
      <c r="J96" s="252">
        <v>0</v>
      </c>
      <c r="K96" s="253">
        <f>E96*J96</f>
        <v>0</v>
      </c>
      <c r="O96" s="245">
        <v>2</v>
      </c>
      <c r="AA96" s="218">
        <v>1</v>
      </c>
      <c r="AB96" s="218">
        <v>1</v>
      </c>
      <c r="AC96" s="218">
        <v>1</v>
      </c>
      <c r="AZ96" s="218">
        <v>1</v>
      </c>
      <c r="BA96" s="218">
        <f>IF(AZ96=1,G96,0)</f>
        <v>0</v>
      </c>
      <c r="BB96" s="218">
        <f>IF(AZ96=2,G96,0)</f>
        <v>0</v>
      </c>
      <c r="BC96" s="218">
        <f>IF(AZ96=3,G96,0)</f>
        <v>0</v>
      </c>
      <c r="BD96" s="218">
        <f>IF(AZ96=4,G96,0)</f>
        <v>0</v>
      </c>
      <c r="BE96" s="218">
        <f>IF(AZ96=5,G96,0)</f>
        <v>0</v>
      </c>
      <c r="CA96" s="245">
        <v>1</v>
      </c>
      <c r="CB96" s="245">
        <v>1</v>
      </c>
    </row>
    <row r="97" spans="1:80" x14ac:dyDescent="0.2">
      <c r="A97" s="254"/>
      <c r="B97" s="257"/>
      <c r="C97" s="317" t="s">
        <v>410</v>
      </c>
      <c r="D97" s="318"/>
      <c r="E97" s="258">
        <v>0</v>
      </c>
      <c r="F97" s="259"/>
      <c r="G97" s="260"/>
      <c r="H97" s="261"/>
      <c r="I97" s="255"/>
      <c r="J97" s="262"/>
      <c r="K97" s="255"/>
      <c r="M97" s="256" t="s">
        <v>410</v>
      </c>
      <c r="O97" s="245"/>
    </row>
    <row r="98" spans="1:80" x14ac:dyDescent="0.2">
      <c r="A98" s="254"/>
      <c r="B98" s="257"/>
      <c r="C98" s="317" t="s">
        <v>411</v>
      </c>
      <c r="D98" s="318"/>
      <c r="E98" s="258">
        <v>70.599999999999994</v>
      </c>
      <c r="F98" s="259"/>
      <c r="G98" s="260"/>
      <c r="H98" s="261"/>
      <c r="I98" s="255"/>
      <c r="J98" s="262"/>
      <c r="K98" s="255"/>
      <c r="M98" s="256" t="s">
        <v>411</v>
      </c>
      <c r="O98" s="245"/>
    </row>
    <row r="99" spans="1:80" x14ac:dyDescent="0.2">
      <c r="A99" s="254"/>
      <c r="B99" s="257"/>
      <c r="C99" s="317" t="s">
        <v>412</v>
      </c>
      <c r="D99" s="318"/>
      <c r="E99" s="258">
        <v>114</v>
      </c>
      <c r="F99" s="259"/>
      <c r="G99" s="260"/>
      <c r="H99" s="261"/>
      <c r="I99" s="255"/>
      <c r="J99" s="262"/>
      <c r="K99" s="255"/>
      <c r="M99" s="256" t="s">
        <v>412</v>
      </c>
      <c r="O99" s="245"/>
    </row>
    <row r="100" spans="1:80" x14ac:dyDescent="0.2">
      <c r="A100" s="254"/>
      <c r="B100" s="257"/>
      <c r="C100" s="317" t="s">
        <v>199</v>
      </c>
      <c r="D100" s="318"/>
      <c r="E100" s="258">
        <v>0</v>
      </c>
      <c r="F100" s="259"/>
      <c r="G100" s="260"/>
      <c r="H100" s="261"/>
      <c r="I100" s="255"/>
      <c r="J100" s="262"/>
      <c r="K100" s="255"/>
      <c r="M100" s="256" t="s">
        <v>199</v>
      </c>
      <c r="O100" s="245"/>
    </row>
    <row r="101" spans="1:80" x14ac:dyDescent="0.2">
      <c r="A101" s="254"/>
      <c r="B101" s="257"/>
      <c r="C101" s="317" t="s">
        <v>413</v>
      </c>
      <c r="D101" s="318"/>
      <c r="E101" s="258">
        <v>233.32499999999999</v>
      </c>
      <c r="F101" s="259"/>
      <c r="G101" s="260"/>
      <c r="H101" s="261"/>
      <c r="I101" s="255"/>
      <c r="J101" s="262"/>
      <c r="K101" s="255"/>
      <c r="M101" s="256" t="s">
        <v>413</v>
      </c>
      <c r="O101" s="245"/>
    </row>
    <row r="102" spans="1:80" x14ac:dyDescent="0.2">
      <c r="A102" s="254"/>
      <c r="B102" s="257"/>
      <c r="C102" s="317" t="s">
        <v>401</v>
      </c>
      <c r="D102" s="318"/>
      <c r="E102" s="258">
        <v>7.4999999999999997E-2</v>
      </c>
      <c r="F102" s="259"/>
      <c r="G102" s="260"/>
      <c r="H102" s="261"/>
      <c r="I102" s="255"/>
      <c r="J102" s="262"/>
      <c r="K102" s="255"/>
      <c r="M102" s="256" t="s">
        <v>401</v>
      </c>
      <c r="O102" s="245"/>
    </row>
    <row r="103" spans="1:80" ht="22.5" x14ac:dyDescent="0.2">
      <c r="A103" s="246">
        <v>22</v>
      </c>
      <c r="B103" s="247" t="s">
        <v>201</v>
      </c>
      <c r="C103" s="248" t="s">
        <v>202</v>
      </c>
      <c r="D103" s="249" t="s">
        <v>113</v>
      </c>
      <c r="E103" s="250">
        <v>195.2</v>
      </c>
      <c r="F103" s="250"/>
      <c r="G103" s="251">
        <f>E103*F103</f>
        <v>0</v>
      </c>
      <c r="H103" s="252">
        <v>0</v>
      </c>
      <c r="I103" s="253">
        <f>E103*H103</f>
        <v>0</v>
      </c>
      <c r="J103" s="252"/>
      <c r="K103" s="253">
        <f>E103*J103</f>
        <v>0</v>
      </c>
      <c r="O103" s="245">
        <v>2</v>
      </c>
      <c r="AA103" s="218">
        <v>12</v>
      </c>
      <c r="AB103" s="218">
        <v>0</v>
      </c>
      <c r="AC103" s="218">
        <v>48</v>
      </c>
      <c r="AZ103" s="218">
        <v>1</v>
      </c>
      <c r="BA103" s="218">
        <f>IF(AZ103=1,G103,0)</f>
        <v>0</v>
      </c>
      <c r="BB103" s="218">
        <f>IF(AZ103=2,G103,0)</f>
        <v>0</v>
      </c>
      <c r="BC103" s="218">
        <f>IF(AZ103=3,G103,0)</f>
        <v>0</v>
      </c>
      <c r="BD103" s="218">
        <f>IF(AZ103=4,G103,0)</f>
        <v>0</v>
      </c>
      <c r="BE103" s="218">
        <f>IF(AZ103=5,G103,0)</f>
        <v>0</v>
      </c>
      <c r="CA103" s="245">
        <v>12</v>
      </c>
      <c r="CB103" s="245">
        <v>0</v>
      </c>
    </row>
    <row r="104" spans="1:80" x14ac:dyDescent="0.2">
      <c r="A104" s="254"/>
      <c r="B104" s="257"/>
      <c r="C104" s="317" t="s">
        <v>414</v>
      </c>
      <c r="D104" s="318"/>
      <c r="E104" s="258">
        <v>136.80000000000001</v>
      </c>
      <c r="F104" s="259"/>
      <c r="G104" s="260"/>
      <c r="H104" s="261"/>
      <c r="I104" s="255"/>
      <c r="J104" s="262"/>
      <c r="K104" s="255"/>
      <c r="M104" s="256" t="s">
        <v>414</v>
      </c>
      <c r="O104" s="245"/>
    </row>
    <row r="105" spans="1:80" x14ac:dyDescent="0.2">
      <c r="A105" s="254"/>
      <c r="B105" s="257"/>
      <c r="C105" s="317" t="s">
        <v>415</v>
      </c>
      <c r="D105" s="318"/>
      <c r="E105" s="258">
        <v>58.4</v>
      </c>
      <c r="F105" s="259"/>
      <c r="G105" s="260"/>
      <c r="H105" s="261"/>
      <c r="I105" s="255"/>
      <c r="J105" s="262"/>
      <c r="K105" s="255"/>
      <c r="M105" s="256" t="s">
        <v>415</v>
      </c>
      <c r="O105" s="245"/>
    </row>
    <row r="106" spans="1:80" ht="22.5" x14ac:dyDescent="0.2">
      <c r="A106" s="246">
        <v>23</v>
      </c>
      <c r="B106" s="247" t="s">
        <v>211</v>
      </c>
      <c r="C106" s="248" t="s">
        <v>212</v>
      </c>
      <c r="D106" s="249" t="s">
        <v>98</v>
      </c>
      <c r="E106" s="250">
        <v>28</v>
      </c>
      <c r="F106" s="250"/>
      <c r="G106" s="251">
        <f>E106*F106</f>
        <v>0</v>
      </c>
      <c r="H106" s="252">
        <v>0</v>
      </c>
      <c r="I106" s="253">
        <f>E106*H106</f>
        <v>0</v>
      </c>
      <c r="J106" s="252"/>
      <c r="K106" s="253">
        <f>E106*J106</f>
        <v>0</v>
      </c>
      <c r="O106" s="245">
        <v>2</v>
      </c>
      <c r="AA106" s="218">
        <v>12</v>
      </c>
      <c r="AB106" s="218">
        <v>0</v>
      </c>
      <c r="AC106" s="218">
        <v>49</v>
      </c>
      <c r="AZ106" s="218">
        <v>1</v>
      </c>
      <c r="BA106" s="218">
        <f>IF(AZ106=1,G106,0)</f>
        <v>0</v>
      </c>
      <c r="BB106" s="218">
        <f>IF(AZ106=2,G106,0)</f>
        <v>0</v>
      </c>
      <c r="BC106" s="218">
        <f>IF(AZ106=3,G106,0)</f>
        <v>0</v>
      </c>
      <c r="BD106" s="218">
        <f>IF(AZ106=4,G106,0)</f>
        <v>0</v>
      </c>
      <c r="BE106" s="218">
        <f>IF(AZ106=5,G106,0)</f>
        <v>0</v>
      </c>
      <c r="CA106" s="245">
        <v>12</v>
      </c>
      <c r="CB106" s="245">
        <v>0</v>
      </c>
    </row>
    <row r="107" spans="1:80" x14ac:dyDescent="0.2">
      <c r="A107" s="254"/>
      <c r="B107" s="257"/>
      <c r="C107" s="317" t="s">
        <v>416</v>
      </c>
      <c r="D107" s="318"/>
      <c r="E107" s="258">
        <v>28</v>
      </c>
      <c r="F107" s="259"/>
      <c r="G107" s="260"/>
      <c r="H107" s="261"/>
      <c r="I107" s="255"/>
      <c r="J107" s="262"/>
      <c r="K107" s="255"/>
      <c r="M107" s="256" t="s">
        <v>416</v>
      </c>
      <c r="O107" s="245"/>
    </row>
    <row r="108" spans="1:80" x14ac:dyDescent="0.2">
      <c r="A108" s="263"/>
      <c r="B108" s="264" t="s">
        <v>99</v>
      </c>
      <c r="C108" s="265" t="s">
        <v>188</v>
      </c>
      <c r="D108" s="266"/>
      <c r="E108" s="267"/>
      <c r="F108" s="268"/>
      <c r="G108" s="269">
        <f>SUM(G93:G107)</f>
        <v>0</v>
      </c>
      <c r="H108" s="270"/>
      <c r="I108" s="271">
        <f>SUM(I93:I107)</f>
        <v>1.6720000000000002E-2</v>
      </c>
      <c r="J108" s="270"/>
      <c r="K108" s="271">
        <f>SUM(K93:K107)</f>
        <v>0</v>
      </c>
      <c r="O108" s="245">
        <v>4</v>
      </c>
      <c r="BA108" s="272">
        <f>SUM(BA93:BA107)</f>
        <v>0</v>
      </c>
      <c r="BB108" s="272">
        <f>SUM(BB93:BB107)</f>
        <v>0</v>
      </c>
      <c r="BC108" s="272">
        <f>SUM(BC93:BC107)</f>
        <v>0</v>
      </c>
      <c r="BD108" s="272">
        <f>SUM(BD93:BD107)</f>
        <v>0</v>
      </c>
      <c r="BE108" s="272">
        <f>SUM(BE93:BE107)</f>
        <v>0</v>
      </c>
    </row>
    <row r="109" spans="1:80" x14ac:dyDescent="0.2">
      <c r="A109" s="235" t="s">
        <v>96</v>
      </c>
      <c r="B109" s="236" t="s">
        <v>215</v>
      </c>
      <c r="C109" s="237" t="s">
        <v>216</v>
      </c>
      <c r="D109" s="238"/>
      <c r="E109" s="239"/>
      <c r="F109" s="239"/>
      <c r="G109" s="240"/>
      <c r="H109" s="241"/>
      <c r="I109" s="242"/>
      <c r="J109" s="243"/>
      <c r="K109" s="244"/>
      <c r="O109" s="245">
        <v>1</v>
      </c>
    </row>
    <row r="110" spans="1:80" ht="22.5" x14ac:dyDescent="0.2">
      <c r="A110" s="246">
        <v>24</v>
      </c>
      <c r="B110" s="247" t="s">
        <v>223</v>
      </c>
      <c r="C110" s="248" t="s">
        <v>224</v>
      </c>
      <c r="D110" s="249" t="s">
        <v>122</v>
      </c>
      <c r="E110" s="250">
        <v>48.3</v>
      </c>
      <c r="F110" s="250"/>
      <c r="G110" s="251">
        <f>E110*F110</f>
        <v>0</v>
      </c>
      <c r="H110" s="252">
        <v>0</v>
      </c>
      <c r="I110" s="253">
        <f>E110*H110</f>
        <v>0</v>
      </c>
      <c r="J110" s="252"/>
      <c r="K110" s="253">
        <f>E110*J110</f>
        <v>0</v>
      </c>
      <c r="O110" s="245">
        <v>2</v>
      </c>
      <c r="AA110" s="218">
        <v>12</v>
      </c>
      <c r="AB110" s="218">
        <v>0</v>
      </c>
      <c r="AC110" s="218">
        <v>50</v>
      </c>
      <c r="AZ110" s="218">
        <v>1</v>
      </c>
      <c r="BA110" s="218">
        <f>IF(AZ110=1,G110,0)</f>
        <v>0</v>
      </c>
      <c r="BB110" s="218">
        <f>IF(AZ110=2,G110,0)</f>
        <v>0</v>
      </c>
      <c r="BC110" s="218">
        <f>IF(AZ110=3,G110,0)</f>
        <v>0</v>
      </c>
      <c r="BD110" s="218">
        <f>IF(AZ110=4,G110,0)</f>
        <v>0</v>
      </c>
      <c r="BE110" s="218">
        <f>IF(AZ110=5,G110,0)</f>
        <v>0</v>
      </c>
      <c r="CA110" s="245">
        <v>12</v>
      </c>
      <c r="CB110" s="245">
        <v>0</v>
      </c>
    </row>
    <row r="111" spans="1:80" x14ac:dyDescent="0.2">
      <c r="A111" s="254"/>
      <c r="B111" s="257"/>
      <c r="C111" s="317" t="s">
        <v>391</v>
      </c>
      <c r="D111" s="318"/>
      <c r="E111" s="258">
        <v>39.299999999999997</v>
      </c>
      <c r="F111" s="259"/>
      <c r="G111" s="260"/>
      <c r="H111" s="261"/>
      <c r="I111" s="255"/>
      <c r="J111" s="262"/>
      <c r="K111" s="255"/>
      <c r="M111" s="256" t="s">
        <v>391</v>
      </c>
      <c r="O111" s="245"/>
    </row>
    <row r="112" spans="1:80" x14ac:dyDescent="0.2">
      <c r="A112" s="254"/>
      <c r="B112" s="257"/>
      <c r="C112" s="317" t="s">
        <v>392</v>
      </c>
      <c r="D112" s="318"/>
      <c r="E112" s="258">
        <v>9</v>
      </c>
      <c r="F112" s="259"/>
      <c r="G112" s="260"/>
      <c r="H112" s="261"/>
      <c r="I112" s="255"/>
      <c r="J112" s="262"/>
      <c r="K112" s="255"/>
      <c r="M112" s="256" t="s">
        <v>392</v>
      </c>
      <c r="O112" s="245"/>
    </row>
    <row r="113" spans="1:80" ht="22.5" x14ac:dyDescent="0.2">
      <c r="A113" s="246">
        <v>25</v>
      </c>
      <c r="B113" s="247" t="s">
        <v>218</v>
      </c>
      <c r="C113" s="248" t="s">
        <v>227</v>
      </c>
      <c r="D113" s="249" t="s">
        <v>98</v>
      </c>
      <c r="E113" s="250">
        <v>24</v>
      </c>
      <c r="F113" s="250"/>
      <c r="G113" s="251">
        <f>E113*F113</f>
        <v>0</v>
      </c>
      <c r="H113" s="252">
        <v>0</v>
      </c>
      <c r="I113" s="253">
        <f>E113*H113</f>
        <v>0</v>
      </c>
      <c r="J113" s="252"/>
      <c r="K113" s="253">
        <f>E113*J113</f>
        <v>0</v>
      </c>
      <c r="O113" s="245">
        <v>2</v>
      </c>
      <c r="AA113" s="218">
        <v>12</v>
      </c>
      <c r="AB113" s="218">
        <v>0</v>
      </c>
      <c r="AC113" s="218">
        <v>44</v>
      </c>
      <c r="AZ113" s="218">
        <v>1</v>
      </c>
      <c r="BA113" s="218">
        <f>IF(AZ113=1,G113,0)</f>
        <v>0</v>
      </c>
      <c r="BB113" s="218">
        <f>IF(AZ113=2,G113,0)</f>
        <v>0</v>
      </c>
      <c r="BC113" s="218">
        <f>IF(AZ113=3,G113,0)</f>
        <v>0</v>
      </c>
      <c r="BD113" s="218">
        <f>IF(AZ113=4,G113,0)</f>
        <v>0</v>
      </c>
      <c r="BE113" s="218">
        <f>IF(AZ113=5,G113,0)</f>
        <v>0</v>
      </c>
      <c r="CA113" s="245">
        <v>12</v>
      </c>
      <c r="CB113" s="245">
        <v>0</v>
      </c>
    </row>
    <row r="114" spans="1:80" x14ac:dyDescent="0.2">
      <c r="A114" s="254"/>
      <c r="B114" s="257"/>
      <c r="C114" s="317" t="s">
        <v>417</v>
      </c>
      <c r="D114" s="318"/>
      <c r="E114" s="258">
        <v>24</v>
      </c>
      <c r="F114" s="259"/>
      <c r="G114" s="260"/>
      <c r="H114" s="261"/>
      <c r="I114" s="255"/>
      <c r="J114" s="262"/>
      <c r="K114" s="255"/>
      <c r="M114" s="256" t="s">
        <v>417</v>
      </c>
      <c r="O114" s="245"/>
    </row>
    <row r="115" spans="1:80" ht="22.5" x14ac:dyDescent="0.2">
      <c r="A115" s="246">
        <v>26</v>
      </c>
      <c r="B115" s="247" t="s">
        <v>223</v>
      </c>
      <c r="C115" s="248" t="s">
        <v>233</v>
      </c>
      <c r="D115" s="249" t="s">
        <v>98</v>
      </c>
      <c r="E115" s="250">
        <v>7</v>
      </c>
      <c r="F115" s="250"/>
      <c r="G115" s="251">
        <f>E115*F115</f>
        <v>0</v>
      </c>
      <c r="H115" s="252">
        <v>0</v>
      </c>
      <c r="I115" s="253">
        <f>E115*H115</f>
        <v>0</v>
      </c>
      <c r="J115" s="252"/>
      <c r="K115" s="253">
        <f>E115*J115</f>
        <v>0</v>
      </c>
      <c r="O115" s="245">
        <v>2</v>
      </c>
      <c r="AA115" s="218">
        <v>12</v>
      </c>
      <c r="AB115" s="218">
        <v>0</v>
      </c>
      <c r="AC115" s="218">
        <v>45</v>
      </c>
      <c r="AZ115" s="218">
        <v>1</v>
      </c>
      <c r="BA115" s="218">
        <f>IF(AZ115=1,G115,0)</f>
        <v>0</v>
      </c>
      <c r="BB115" s="218">
        <f>IF(AZ115=2,G115,0)</f>
        <v>0</v>
      </c>
      <c r="BC115" s="218">
        <f>IF(AZ115=3,G115,0)</f>
        <v>0</v>
      </c>
      <c r="BD115" s="218">
        <f>IF(AZ115=4,G115,0)</f>
        <v>0</v>
      </c>
      <c r="BE115" s="218">
        <f>IF(AZ115=5,G115,0)</f>
        <v>0</v>
      </c>
      <c r="CA115" s="245">
        <v>12</v>
      </c>
      <c r="CB115" s="245">
        <v>0</v>
      </c>
    </row>
    <row r="116" spans="1:80" x14ac:dyDescent="0.2">
      <c r="A116" s="254"/>
      <c r="B116" s="257"/>
      <c r="C116" s="317" t="s">
        <v>418</v>
      </c>
      <c r="D116" s="318"/>
      <c r="E116" s="258">
        <v>7</v>
      </c>
      <c r="F116" s="259"/>
      <c r="G116" s="260"/>
      <c r="H116" s="261"/>
      <c r="I116" s="255"/>
      <c r="J116" s="262"/>
      <c r="K116" s="255"/>
      <c r="M116" s="256" t="s">
        <v>418</v>
      </c>
      <c r="O116" s="245"/>
    </row>
    <row r="117" spans="1:80" ht="22.5" x14ac:dyDescent="0.2">
      <c r="A117" s="246">
        <v>27</v>
      </c>
      <c r="B117" s="247" t="s">
        <v>235</v>
      </c>
      <c r="C117" s="248" t="s">
        <v>236</v>
      </c>
      <c r="D117" s="249" t="s">
        <v>98</v>
      </c>
      <c r="E117" s="250">
        <v>14</v>
      </c>
      <c r="F117" s="250"/>
      <c r="G117" s="251">
        <f>E117*F117</f>
        <v>0</v>
      </c>
      <c r="H117" s="252">
        <v>0</v>
      </c>
      <c r="I117" s="253">
        <f>E117*H117</f>
        <v>0</v>
      </c>
      <c r="J117" s="252"/>
      <c r="K117" s="253">
        <f>E117*J117</f>
        <v>0</v>
      </c>
      <c r="O117" s="245">
        <v>2</v>
      </c>
      <c r="AA117" s="218">
        <v>12</v>
      </c>
      <c r="AB117" s="218">
        <v>0</v>
      </c>
      <c r="AC117" s="218">
        <v>56</v>
      </c>
      <c r="AZ117" s="218">
        <v>1</v>
      </c>
      <c r="BA117" s="218">
        <f>IF(AZ117=1,G117,0)</f>
        <v>0</v>
      </c>
      <c r="BB117" s="218">
        <f>IF(AZ117=2,G117,0)</f>
        <v>0</v>
      </c>
      <c r="BC117" s="218">
        <f>IF(AZ117=3,G117,0)</f>
        <v>0</v>
      </c>
      <c r="BD117" s="218">
        <f>IF(AZ117=4,G117,0)</f>
        <v>0</v>
      </c>
      <c r="BE117" s="218">
        <f>IF(AZ117=5,G117,0)</f>
        <v>0</v>
      </c>
      <c r="CA117" s="245">
        <v>12</v>
      </c>
      <c r="CB117" s="245">
        <v>0</v>
      </c>
    </row>
    <row r="118" spans="1:80" x14ac:dyDescent="0.2">
      <c r="A118" s="254"/>
      <c r="B118" s="257"/>
      <c r="C118" s="317" t="s">
        <v>419</v>
      </c>
      <c r="D118" s="318"/>
      <c r="E118" s="258">
        <v>14</v>
      </c>
      <c r="F118" s="259"/>
      <c r="G118" s="260"/>
      <c r="H118" s="261"/>
      <c r="I118" s="255"/>
      <c r="J118" s="262"/>
      <c r="K118" s="255"/>
      <c r="M118" s="256">
        <v>14</v>
      </c>
      <c r="O118" s="245"/>
    </row>
    <row r="119" spans="1:80" x14ac:dyDescent="0.2">
      <c r="A119" s="263"/>
      <c r="B119" s="264" t="s">
        <v>99</v>
      </c>
      <c r="C119" s="265" t="s">
        <v>217</v>
      </c>
      <c r="D119" s="266"/>
      <c r="E119" s="267"/>
      <c r="F119" s="268"/>
      <c r="G119" s="269">
        <f>SUM(G109:G118)</f>
        <v>0</v>
      </c>
      <c r="H119" s="270"/>
      <c r="I119" s="271">
        <f>SUM(I109:I118)</f>
        <v>0</v>
      </c>
      <c r="J119" s="270"/>
      <c r="K119" s="271">
        <f>SUM(K109:K118)</f>
        <v>0</v>
      </c>
      <c r="O119" s="245">
        <v>4</v>
      </c>
      <c r="BA119" s="272">
        <f>SUM(BA109:BA118)</f>
        <v>0</v>
      </c>
      <c r="BB119" s="272">
        <f>SUM(BB109:BB118)</f>
        <v>0</v>
      </c>
      <c r="BC119" s="272">
        <f>SUM(BC109:BC118)</f>
        <v>0</v>
      </c>
      <c r="BD119" s="272">
        <f>SUM(BD109:BD118)</f>
        <v>0</v>
      </c>
      <c r="BE119" s="272">
        <f>SUM(BE109:BE118)</f>
        <v>0</v>
      </c>
    </row>
    <row r="120" spans="1:80" x14ac:dyDescent="0.2">
      <c r="A120" s="235" t="s">
        <v>96</v>
      </c>
      <c r="B120" s="236" t="s">
        <v>238</v>
      </c>
      <c r="C120" s="237" t="s">
        <v>239</v>
      </c>
      <c r="D120" s="238"/>
      <c r="E120" s="239"/>
      <c r="F120" s="239"/>
      <c r="G120" s="240"/>
      <c r="H120" s="241"/>
      <c r="I120" s="242"/>
      <c r="J120" s="243"/>
      <c r="K120" s="244"/>
      <c r="O120" s="245">
        <v>1</v>
      </c>
    </row>
    <row r="121" spans="1:80" x14ac:dyDescent="0.2">
      <c r="A121" s="246">
        <v>28</v>
      </c>
      <c r="B121" s="247" t="s">
        <v>241</v>
      </c>
      <c r="C121" s="248" t="s">
        <v>242</v>
      </c>
      <c r="D121" s="249" t="s">
        <v>243</v>
      </c>
      <c r="E121" s="250">
        <v>11.057506</v>
      </c>
      <c r="F121" s="250"/>
      <c r="G121" s="251">
        <f>E121*F121</f>
        <v>0</v>
      </c>
      <c r="H121" s="252">
        <v>0</v>
      </c>
      <c r="I121" s="253">
        <f>E121*H121</f>
        <v>0</v>
      </c>
      <c r="J121" s="252"/>
      <c r="K121" s="253">
        <f>E121*J121</f>
        <v>0</v>
      </c>
      <c r="O121" s="245">
        <v>2</v>
      </c>
      <c r="AA121" s="218">
        <v>7</v>
      </c>
      <c r="AB121" s="218">
        <v>1</v>
      </c>
      <c r="AC121" s="218">
        <v>2</v>
      </c>
      <c r="AZ121" s="218">
        <v>1</v>
      </c>
      <c r="BA121" s="218">
        <f>IF(AZ121=1,G121,0)</f>
        <v>0</v>
      </c>
      <c r="BB121" s="218">
        <f>IF(AZ121=2,G121,0)</f>
        <v>0</v>
      </c>
      <c r="BC121" s="218">
        <f>IF(AZ121=3,G121,0)</f>
        <v>0</v>
      </c>
      <c r="BD121" s="218">
        <f>IF(AZ121=4,G121,0)</f>
        <v>0</v>
      </c>
      <c r="BE121" s="218">
        <f>IF(AZ121=5,G121,0)</f>
        <v>0</v>
      </c>
      <c r="CA121" s="245">
        <v>7</v>
      </c>
      <c r="CB121" s="245">
        <v>1</v>
      </c>
    </row>
    <row r="122" spans="1:80" x14ac:dyDescent="0.2">
      <c r="A122" s="263"/>
      <c r="B122" s="264" t="s">
        <v>99</v>
      </c>
      <c r="C122" s="265" t="s">
        <v>240</v>
      </c>
      <c r="D122" s="266"/>
      <c r="E122" s="267"/>
      <c r="F122" s="268"/>
      <c r="G122" s="269">
        <f>SUM(G120:G121)</f>
        <v>0</v>
      </c>
      <c r="H122" s="270"/>
      <c r="I122" s="271">
        <f>SUM(I120:I121)</f>
        <v>0</v>
      </c>
      <c r="J122" s="270"/>
      <c r="K122" s="271">
        <f>SUM(K120:K121)</f>
        <v>0</v>
      </c>
      <c r="O122" s="245">
        <v>4</v>
      </c>
      <c r="BA122" s="272">
        <f>SUM(BA120:BA121)</f>
        <v>0</v>
      </c>
      <c r="BB122" s="272">
        <f>SUM(BB120:BB121)</f>
        <v>0</v>
      </c>
      <c r="BC122" s="272">
        <f>SUM(BC120:BC121)</f>
        <v>0</v>
      </c>
      <c r="BD122" s="272">
        <f>SUM(BD120:BD121)</f>
        <v>0</v>
      </c>
      <c r="BE122" s="272">
        <f>SUM(BE120:BE121)</f>
        <v>0</v>
      </c>
    </row>
    <row r="123" spans="1:80" x14ac:dyDescent="0.2">
      <c r="A123" s="235" t="s">
        <v>96</v>
      </c>
      <c r="B123" s="236" t="s">
        <v>244</v>
      </c>
      <c r="C123" s="237" t="s">
        <v>245</v>
      </c>
      <c r="D123" s="238"/>
      <c r="E123" s="239"/>
      <c r="F123" s="239"/>
      <c r="G123" s="240"/>
      <c r="H123" s="241"/>
      <c r="I123" s="242"/>
      <c r="J123" s="243"/>
      <c r="K123" s="244"/>
      <c r="O123" s="245">
        <v>1</v>
      </c>
    </row>
    <row r="124" spans="1:80" x14ac:dyDescent="0.2">
      <c r="A124" s="246">
        <v>29</v>
      </c>
      <c r="B124" s="247" t="s">
        <v>420</v>
      </c>
      <c r="C124" s="248" t="s">
        <v>421</v>
      </c>
      <c r="D124" s="249" t="s">
        <v>122</v>
      </c>
      <c r="E124" s="250">
        <v>55.9</v>
      </c>
      <c r="F124" s="250"/>
      <c r="G124" s="251">
        <f>E124*F124</f>
        <v>0</v>
      </c>
      <c r="H124" s="252">
        <v>0</v>
      </c>
      <c r="I124" s="253">
        <f>E124*H124</f>
        <v>0</v>
      </c>
      <c r="J124" s="252">
        <v>-2.8700000000000002E-3</v>
      </c>
      <c r="K124" s="253">
        <f>E124*J124</f>
        <v>-0.16043299999999999</v>
      </c>
      <c r="O124" s="245">
        <v>2</v>
      </c>
      <c r="AA124" s="218">
        <v>1</v>
      </c>
      <c r="AB124" s="218">
        <v>7</v>
      </c>
      <c r="AC124" s="218">
        <v>7</v>
      </c>
      <c r="AZ124" s="218">
        <v>2</v>
      </c>
      <c r="BA124" s="218">
        <f>IF(AZ124=1,G124,0)</f>
        <v>0</v>
      </c>
      <c r="BB124" s="218">
        <f>IF(AZ124=2,G124,0)</f>
        <v>0</v>
      </c>
      <c r="BC124" s="218">
        <f>IF(AZ124=3,G124,0)</f>
        <v>0</v>
      </c>
      <c r="BD124" s="218">
        <f>IF(AZ124=4,G124,0)</f>
        <v>0</v>
      </c>
      <c r="BE124" s="218">
        <f>IF(AZ124=5,G124,0)</f>
        <v>0</v>
      </c>
      <c r="CA124" s="245">
        <v>1</v>
      </c>
      <c r="CB124" s="245">
        <v>7</v>
      </c>
    </row>
    <row r="125" spans="1:80" x14ac:dyDescent="0.2">
      <c r="A125" s="254"/>
      <c r="B125" s="257"/>
      <c r="C125" s="317" t="s">
        <v>422</v>
      </c>
      <c r="D125" s="318"/>
      <c r="E125" s="258">
        <v>55.9</v>
      </c>
      <c r="F125" s="259"/>
      <c r="G125" s="260"/>
      <c r="H125" s="261"/>
      <c r="I125" s="255"/>
      <c r="J125" s="262"/>
      <c r="K125" s="255"/>
      <c r="M125" s="256" t="s">
        <v>422</v>
      </c>
      <c r="O125" s="245"/>
    </row>
    <row r="126" spans="1:80" ht="45" x14ac:dyDescent="0.2">
      <c r="A126" s="246">
        <v>30</v>
      </c>
      <c r="B126" s="247" t="s">
        <v>250</v>
      </c>
      <c r="C126" s="248" t="s">
        <v>462</v>
      </c>
      <c r="D126" s="249" t="s">
        <v>220</v>
      </c>
      <c r="E126" s="250">
        <v>17.399999999999999</v>
      </c>
      <c r="F126" s="250"/>
      <c r="G126" s="251">
        <f>E126*F126</f>
        <v>0</v>
      </c>
      <c r="H126" s="252">
        <v>0</v>
      </c>
      <c r="I126" s="253">
        <f>E126*H126</f>
        <v>0</v>
      </c>
      <c r="J126" s="252"/>
      <c r="K126" s="253">
        <f>E126*J126</f>
        <v>0</v>
      </c>
      <c r="O126" s="245">
        <v>2</v>
      </c>
      <c r="AA126" s="218">
        <v>12</v>
      </c>
      <c r="AB126" s="218">
        <v>0</v>
      </c>
      <c r="AC126" s="218">
        <v>1</v>
      </c>
      <c r="AZ126" s="218">
        <v>2</v>
      </c>
      <c r="BA126" s="218">
        <f>IF(AZ126=1,G126,0)</f>
        <v>0</v>
      </c>
      <c r="BB126" s="218">
        <f>IF(AZ126=2,G126,0)</f>
        <v>0</v>
      </c>
      <c r="BC126" s="218">
        <f>IF(AZ126=3,G126,0)</f>
        <v>0</v>
      </c>
      <c r="BD126" s="218">
        <f>IF(AZ126=4,G126,0)</f>
        <v>0</v>
      </c>
      <c r="BE126" s="218">
        <f>IF(AZ126=5,G126,0)</f>
        <v>0</v>
      </c>
      <c r="CA126" s="245">
        <v>12</v>
      </c>
      <c r="CB126" s="245">
        <v>0</v>
      </c>
    </row>
    <row r="127" spans="1:80" x14ac:dyDescent="0.2">
      <c r="A127" s="254"/>
      <c r="B127" s="257"/>
      <c r="C127" s="317" t="s">
        <v>423</v>
      </c>
      <c r="D127" s="318"/>
      <c r="E127" s="258">
        <v>12.4</v>
      </c>
      <c r="F127" s="259"/>
      <c r="G127" s="260"/>
      <c r="H127" s="261"/>
      <c r="I127" s="255"/>
      <c r="J127" s="262"/>
      <c r="K127" s="255"/>
      <c r="M127" s="256" t="s">
        <v>423</v>
      </c>
      <c r="O127" s="245"/>
    </row>
    <row r="128" spans="1:80" x14ac:dyDescent="0.2">
      <c r="A128" s="254"/>
      <c r="B128" s="257"/>
      <c r="C128" s="317" t="s">
        <v>424</v>
      </c>
      <c r="D128" s="318"/>
      <c r="E128" s="258">
        <v>5</v>
      </c>
      <c r="F128" s="259"/>
      <c r="G128" s="260"/>
      <c r="H128" s="261"/>
      <c r="I128" s="255"/>
      <c r="J128" s="262"/>
      <c r="K128" s="255"/>
      <c r="M128" s="256" t="s">
        <v>424</v>
      </c>
      <c r="O128" s="245"/>
    </row>
    <row r="129" spans="1:80" ht="45" x14ac:dyDescent="0.2">
      <c r="A129" s="246">
        <v>31</v>
      </c>
      <c r="B129" s="247" t="s">
        <v>254</v>
      </c>
      <c r="C129" s="248" t="s">
        <v>463</v>
      </c>
      <c r="D129" s="249" t="s">
        <v>220</v>
      </c>
      <c r="E129" s="250">
        <v>5.4</v>
      </c>
      <c r="F129" s="250"/>
      <c r="G129" s="251">
        <f>E129*F129</f>
        <v>0</v>
      </c>
      <c r="H129" s="252">
        <v>0</v>
      </c>
      <c r="I129" s="253">
        <f>E129*H129</f>
        <v>0</v>
      </c>
      <c r="J129" s="252"/>
      <c r="K129" s="253">
        <f>E129*J129</f>
        <v>0</v>
      </c>
      <c r="O129" s="245">
        <v>2</v>
      </c>
      <c r="AA129" s="218">
        <v>12</v>
      </c>
      <c r="AB129" s="218">
        <v>0</v>
      </c>
      <c r="AC129" s="218">
        <v>2</v>
      </c>
      <c r="AZ129" s="218">
        <v>2</v>
      </c>
      <c r="BA129" s="218">
        <f>IF(AZ129=1,G129,0)</f>
        <v>0</v>
      </c>
      <c r="BB129" s="218">
        <f>IF(AZ129=2,G129,0)</f>
        <v>0</v>
      </c>
      <c r="BC129" s="218">
        <f>IF(AZ129=3,G129,0)</f>
        <v>0</v>
      </c>
      <c r="BD129" s="218">
        <f>IF(AZ129=4,G129,0)</f>
        <v>0</v>
      </c>
      <c r="BE129" s="218">
        <f>IF(AZ129=5,G129,0)</f>
        <v>0</v>
      </c>
      <c r="CA129" s="245">
        <v>12</v>
      </c>
      <c r="CB129" s="245">
        <v>0</v>
      </c>
    </row>
    <row r="130" spans="1:80" x14ac:dyDescent="0.2">
      <c r="A130" s="254"/>
      <c r="B130" s="257"/>
      <c r="C130" s="317" t="s">
        <v>425</v>
      </c>
      <c r="D130" s="318"/>
      <c r="E130" s="258">
        <v>5.4</v>
      </c>
      <c r="F130" s="259"/>
      <c r="G130" s="260"/>
      <c r="H130" s="261"/>
      <c r="I130" s="255"/>
      <c r="J130" s="262"/>
      <c r="K130" s="255"/>
      <c r="M130" s="256" t="s">
        <v>425</v>
      </c>
      <c r="O130" s="245"/>
    </row>
    <row r="131" spans="1:80" ht="45" x14ac:dyDescent="0.2">
      <c r="A131" s="246">
        <v>32</v>
      </c>
      <c r="B131" s="247" t="s">
        <v>426</v>
      </c>
      <c r="C131" s="248" t="s">
        <v>464</v>
      </c>
      <c r="D131" s="249" t="s">
        <v>220</v>
      </c>
      <c r="E131" s="250">
        <v>17</v>
      </c>
      <c r="F131" s="250"/>
      <c r="G131" s="251">
        <f>E131*F131</f>
        <v>0</v>
      </c>
      <c r="H131" s="252">
        <v>0</v>
      </c>
      <c r="I131" s="253">
        <f>E131*H131</f>
        <v>0</v>
      </c>
      <c r="J131" s="252"/>
      <c r="K131" s="253">
        <f>E131*J131</f>
        <v>0</v>
      </c>
      <c r="O131" s="245">
        <v>2</v>
      </c>
      <c r="AA131" s="218">
        <v>12</v>
      </c>
      <c r="AB131" s="218">
        <v>0</v>
      </c>
      <c r="AC131" s="218">
        <v>3</v>
      </c>
      <c r="AZ131" s="218">
        <v>2</v>
      </c>
      <c r="BA131" s="218">
        <f>IF(AZ131=1,G131,0)</f>
        <v>0</v>
      </c>
      <c r="BB131" s="218">
        <f>IF(AZ131=2,G131,0)</f>
        <v>0</v>
      </c>
      <c r="BC131" s="218">
        <f>IF(AZ131=3,G131,0)</f>
        <v>0</v>
      </c>
      <c r="BD131" s="218">
        <f>IF(AZ131=4,G131,0)</f>
        <v>0</v>
      </c>
      <c r="BE131" s="218">
        <f>IF(AZ131=5,G131,0)</f>
        <v>0</v>
      </c>
      <c r="CA131" s="245">
        <v>12</v>
      </c>
      <c r="CB131" s="245">
        <v>0</v>
      </c>
    </row>
    <row r="132" spans="1:80" x14ac:dyDescent="0.2">
      <c r="A132" s="254"/>
      <c r="B132" s="257"/>
      <c r="C132" s="317" t="s">
        <v>427</v>
      </c>
      <c r="D132" s="318"/>
      <c r="E132" s="258">
        <v>17</v>
      </c>
      <c r="F132" s="259"/>
      <c r="G132" s="260"/>
      <c r="H132" s="261"/>
      <c r="I132" s="255"/>
      <c r="J132" s="262"/>
      <c r="K132" s="255"/>
      <c r="M132" s="256" t="s">
        <v>427</v>
      </c>
      <c r="O132" s="245"/>
    </row>
    <row r="133" spans="1:80" ht="45" x14ac:dyDescent="0.2">
      <c r="A133" s="246">
        <v>33</v>
      </c>
      <c r="B133" s="247" t="s">
        <v>428</v>
      </c>
      <c r="C133" s="248" t="s">
        <v>465</v>
      </c>
      <c r="D133" s="249" t="s">
        <v>220</v>
      </c>
      <c r="E133" s="250">
        <v>16.100000000000001</v>
      </c>
      <c r="F133" s="250"/>
      <c r="G133" s="251">
        <f>E133*F133</f>
        <v>0</v>
      </c>
      <c r="H133" s="252">
        <v>0</v>
      </c>
      <c r="I133" s="253">
        <f>E133*H133</f>
        <v>0</v>
      </c>
      <c r="J133" s="252"/>
      <c r="K133" s="253">
        <f>E133*J133</f>
        <v>0</v>
      </c>
      <c r="O133" s="245">
        <v>2</v>
      </c>
      <c r="AA133" s="218">
        <v>12</v>
      </c>
      <c r="AB133" s="218">
        <v>0</v>
      </c>
      <c r="AC133" s="218">
        <v>34</v>
      </c>
      <c r="AZ133" s="218">
        <v>2</v>
      </c>
      <c r="BA133" s="218">
        <f>IF(AZ133=1,G133,0)</f>
        <v>0</v>
      </c>
      <c r="BB133" s="218">
        <f>IF(AZ133=2,G133,0)</f>
        <v>0</v>
      </c>
      <c r="BC133" s="218">
        <f>IF(AZ133=3,G133,0)</f>
        <v>0</v>
      </c>
      <c r="BD133" s="218">
        <f>IF(AZ133=4,G133,0)</f>
        <v>0</v>
      </c>
      <c r="BE133" s="218">
        <f>IF(AZ133=5,G133,0)</f>
        <v>0</v>
      </c>
      <c r="CA133" s="245">
        <v>12</v>
      </c>
      <c r="CB133" s="245">
        <v>0</v>
      </c>
    </row>
    <row r="134" spans="1:80" x14ac:dyDescent="0.2">
      <c r="A134" s="254"/>
      <c r="B134" s="257"/>
      <c r="C134" s="317" t="s">
        <v>429</v>
      </c>
      <c r="D134" s="318"/>
      <c r="E134" s="258">
        <v>16.100000000000001</v>
      </c>
      <c r="F134" s="259"/>
      <c r="G134" s="260"/>
      <c r="H134" s="261"/>
      <c r="I134" s="255"/>
      <c r="J134" s="262"/>
      <c r="K134" s="255"/>
      <c r="M134" s="256" t="s">
        <v>429</v>
      </c>
      <c r="O134" s="245"/>
    </row>
    <row r="135" spans="1:80" x14ac:dyDescent="0.2">
      <c r="A135" s="246">
        <v>34</v>
      </c>
      <c r="B135" s="247" t="s">
        <v>256</v>
      </c>
      <c r="C135" s="248" t="s">
        <v>257</v>
      </c>
      <c r="D135" s="249" t="s">
        <v>13</v>
      </c>
      <c r="E135" s="250">
        <v>379.2475</v>
      </c>
      <c r="F135" s="250"/>
      <c r="G135" s="251">
        <f>E135*F135</f>
        <v>0</v>
      </c>
      <c r="H135" s="252">
        <v>0</v>
      </c>
      <c r="I135" s="253">
        <f>E135*H135</f>
        <v>0</v>
      </c>
      <c r="J135" s="252"/>
      <c r="K135" s="253">
        <f>E135*J135</f>
        <v>0</v>
      </c>
      <c r="O135" s="245">
        <v>2</v>
      </c>
      <c r="AA135" s="218">
        <v>7</v>
      </c>
      <c r="AB135" s="218">
        <v>1002</v>
      </c>
      <c r="AC135" s="218">
        <v>5</v>
      </c>
      <c r="AZ135" s="218">
        <v>2</v>
      </c>
      <c r="BA135" s="218">
        <f>IF(AZ135=1,G135,0)</f>
        <v>0</v>
      </c>
      <c r="BB135" s="218">
        <f>IF(AZ135=2,G135,0)</f>
        <v>0</v>
      </c>
      <c r="BC135" s="218">
        <f>IF(AZ135=3,G135,0)</f>
        <v>0</v>
      </c>
      <c r="BD135" s="218">
        <f>IF(AZ135=4,G135,0)</f>
        <v>0</v>
      </c>
      <c r="BE135" s="218">
        <f>IF(AZ135=5,G135,0)</f>
        <v>0</v>
      </c>
      <c r="CA135" s="245">
        <v>7</v>
      </c>
      <c r="CB135" s="245">
        <v>1002</v>
      </c>
    </row>
    <row r="136" spans="1:80" x14ac:dyDescent="0.2">
      <c r="A136" s="263"/>
      <c r="B136" s="264" t="s">
        <v>99</v>
      </c>
      <c r="C136" s="265" t="s">
        <v>246</v>
      </c>
      <c r="D136" s="266"/>
      <c r="E136" s="267"/>
      <c r="F136" s="268"/>
      <c r="G136" s="269">
        <f>SUM(G123:G135)</f>
        <v>0</v>
      </c>
      <c r="H136" s="270"/>
      <c r="I136" s="271">
        <f>SUM(I123:I135)</f>
        <v>0</v>
      </c>
      <c r="J136" s="270"/>
      <c r="K136" s="271">
        <f>SUM(K123:K135)</f>
        <v>-0.16043299999999999</v>
      </c>
      <c r="O136" s="245">
        <v>4</v>
      </c>
      <c r="BA136" s="272">
        <f>SUM(BA123:BA135)</f>
        <v>0</v>
      </c>
      <c r="BB136" s="272">
        <f>SUM(BB123:BB135)</f>
        <v>0</v>
      </c>
      <c r="BC136" s="272">
        <f>SUM(BC123:BC135)</f>
        <v>0</v>
      </c>
      <c r="BD136" s="272">
        <f>SUM(BD123:BD135)</f>
        <v>0</v>
      </c>
      <c r="BE136" s="272">
        <f>SUM(BE123:BE135)</f>
        <v>0</v>
      </c>
    </row>
    <row r="137" spans="1:80" x14ac:dyDescent="0.2">
      <c r="A137" s="235" t="s">
        <v>96</v>
      </c>
      <c r="B137" s="236" t="s">
        <v>258</v>
      </c>
      <c r="C137" s="237" t="s">
        <v>259</v>
      </c>
      <c r="D137" s="238"/>
      <c r="E137" s="239"/>
      <c r="F137" s="239"/>
      <c r="G137" s="240"/>
      <c r="H137" s="241"/>
      <c r="I137" s="242"/>
      <c r="J137" s="243"/>
      <c r="K137" s="244"/>
      <c r="O137" s="245">
        <v>1</v>
      </c>
    </row>
    <row r="138" spans="1:80" x14ac:dyDescent="0.2">
      <c r="A138" s="246">
        <v>35</v>
      </c>
      <c r="B138" s="247" t="s">
        <v>430</v>
      </c>
      <c r="C138" s="248" t="s">
        <v>262</v>
      </c>
      <c r="D138" s="249" t="s">
        <v>98</v>
      </c>
      <c r="E138" s="250">
        <v>7</v>
      </c>
      <c r="F138" s="250"/>
      <c r="G138" s="251">
        <f>E138*F138</f>
        <v>0</v>
      </c>
      <c r="H138" s="252">
        <v>0</v>
      </c>
      <c r="I138" s="253">
        <f>E138*H138</f>
        <v>0</v>
      </c>
      <c r="J138" s="252"/>
      <c r="K138" s="253">
        <f>E138*J138</f>
        <v>0</v>
      </c>
      <c r="O138" s="245">
        <v>2</v>
      </c>
      <c r="AA138" s="218">
        <v>12</v>
      </c>
      <c r="AB138" s="218">
        <v>0</v>
      </c>
      <c r="AC138" s="218">
        <v>4</v>
      </c>
      <c r="AZ138" s="218">
        <v>2</v>
      </c>
      <c r="BA138" s="218">
        <f>IF(AZ138=1,G138,0)</f>
        <v>0</v>
      </c>
      <c r="BB138" s="218">
        <f>IF(AZ138=2,G138,0)</f>
        <v>0</v>
      </c>
      <c r="BC138" s="218">
        <f>IF(AZ138=3,G138,0)</f>
        <v>0</v>
      </c>
      <c r="BD138" s="218">
        <f>IF(AZ138=4,G138,0)</f>
        <v>0</v>
      </c>
      <c r="BE138" s="218">
        <f>IF(AZ138=5,G138,0)</f>
        <v>0</v>
      </c>
      <c r="CA138" s="245">
        <v>12</v>
      </c>
      <c r="CB138" s="245">
        <v>0</v>
      </c>
    </row>
    <row r="139" spans="1:80" x14ac:dyDescent="0.2">
      <c r="A139" s="254"/>
      <c r="B139" s="257"/>
      <c r="C139" s="317" t="s">
        <v>418</v>
      </c>
      <c r="D139" s="318"/>
      <c r="E139" s="258">
        <v>7</v>
      </c>
      <c r="F139" s="259"/>
      <c r="G139" s="260"/>
      <c r="H139" s="261"/>
      <c r="I139" s="255"/>
      <c r="J139" s="262"/>
      <c r="K139" s="255"/>
      <c r="M139" s="256" t="s">
        <v>418</v>
      </c>
      <c r="O139" s="245"/>
    </row>
    <row r="140" spans="1:80" ht="45" x14ac:dyDescent="0.2">
      <c r="A140" s="246">
        <v>36</v>
      </c>
      <c r="B140" s="247" t="s">
        <v>431</v>
      </c>
      <c r="C140" s="248" t="s">
        <v>466</v>
      </c>
      <c r="D140" s="249" t="s">
        <v>98</v>
      </c>
      <c r="E140" s="250">
        <v>4</v>
      </c>
      <c r="F140" s="250"/>
      <c r="G140" s="251">
        <f>E140*F140</f>
        <v>0</v>
      </c>
      <c r="H140" s="252">
        <v>0</v>
      </c>
      <c r="I140" s="253">
        <f>E140*H140</f>
        <v>0</v>
      </c>
      <c r="J140" s="252"/>
      <c r="K140" s="253">
        <f>E140*J140</f>
        <v>0</v>
      </c>
      <c r="O140" s="245">
        <v>2</v>
      </c>
      <c r="AA140" s="218">
        <v>12</v>
      </c>
      <c r="AB140" s="218">
        <v>0</v>
      </c>
      <c r="AC140" s="218">
        <v>5</v>
      </c>
      <c r="AZ140" s="218">
        <v>2</v>
      </c>
      <c r="BA140" s="218">
        <f>IF(AZ140=1,G140,0)</f>
        <v>0</v>
      </c>
      <c r="BB140" s="218">
        <f>IF(AZ140=2,G140,0)</f>
        <v>0</v>
      </c>
      <c r="BC140" s="218">
        <f>IF(AZ140=3,G140,0)</f>
        <v>0</v>
      </c>
      <c r="BD140" s="218">
        <f>IF(AZ140=4,G140,0)</f>
        <v>0</v>
      </c>
      <c r="BE140" s="218">
        <f>IF(AZ140=5,G140,0)</f>
        <v>0</v>
      </c>
      <c r="CA140" s="245">
        <v>12</v>
      </c>
      <c r="CB140" s="245">
        <v>0</v>
      </c>
    </row>
    <row r="141" spans="1:80" x14ac:dyDescent="0.2">
      <c r="A141" s="254"/>
      <c r="B141" s="257"/>
      <c r="C141" s="317" t="s">
        <v>432</v>
      </c>
      <c r="D141" s="318"/>
      <c r="E141" s="258">
        <v>4</v>
      </c>
      <c r="F141" s="259"/>
      <c r="G141" s="260"/>
      <c r="H141" s="261"/>
      <c r="I141" s="255"/>
      <c r="J141" s="262"/>
      <c r="K141" s="255"/>
      <c r="M141" s="256" t="s">
        <v>432</v>
      </c>
      <c r="O141" s="245"/>
    </row>
    <row r="142" spans="1:80" ht="45" x14ac:dyDescent="0.2">
      <c r="A142" s="246">
        <v>37</v>
      </c>
      <c r="B142" s="247" t="s">
        <v>433</v>
      </c>
      <c r="C142" s="248" t="s">
        <v>467</v>
      </c>
      <c r="D142" s="249" t="s">
        <v>98</v>
      </c>
      <c r="E142" s="250">
        <v>1</v>
      </c>
      <c r="F142" s="250"/>
      <c r="G142" s="251">
        <f>E142*F142</f>
        <v>0</v>
      </c>
      <c r="H142" s="252">
        <v>0</v>
      </c>
      <c r="I142" s="253">
        <f>E142*H142</f>
        <v>0</v>
      </c>
      <c r="J142" s="252"/>
      <c r="K142" s="253">
        <f>E142*J142</f>
        <v>0</v>
      </c>
      <c r="O142" s="245">
        <v>2</v>
      </c>
      <c r="AA142" s="218">
        <v>12</v>
      </c>
      <c r="AB142" s="218">
        <v>0</v>
      </c>
      <c r="AC142" s="218">
        <v>6</v>
      </c>
      <c r="AZ142" s="218">
        <v>2</v>
      </c>
      <c r="BA142" s="218">
        <f>IF(AZ142=1,G142,0)</f>
        <v>0</v>
      </c>
      <c r="BB142" s="218">
        <f>IF(AZ142=2,G142,0)</f>
        <v>0</v>
      </c>
      <c r="BC142" s="218">
        <f>IF(AZ142=3,G142,0)</f>
        <v>0</v>
      </c>
      <c r="BD142" s="218">
        <f>IF(AZ142=4,G142,0)</f>
        <v>0</v>
      </c>
      <c r="BE142" s="218">
        <f>IF(AZ142=5,G142,0)</f>
        <v>0</v>
      </c>
      <c r="CA142" s="245">
        <v>12</v>
      </c>
      <c r="CB142" s="245">
        <v>0</v>
      </c>
    </row>
    <row r="143" spans="1:80" x14ac:dyDescent="0.2">
      <c r="A143" s="254"/>
      <c r="B143" s="257"/>
      <c r="C143" s="317" t="s">
        <v>434</v>
      </c>
      <c r="D143" s="318"/>
      <c r="E143" s="258">
        <v>1</v>
      </c>
      <c r="F143" s="259"/>
      <c r="G143" s="260"/>
      <c r="H143" s="261"/>
      <c r="I143" s="255"/>
      <c r="J143" s="262"/>
      <c r="K143" s="255"/>
      <c r="M143" s="256" t="s">
        <v>434</v>
      </c>
      <c r="O143" s="245"/>
    </row>
    <row r="144" spans="1:80" ht="33.75" x14ac:dyDescent="0.2">
      <c r="A144" s="246">
        <v>38</v>
      </c>
      <c r="B144" s="247" t="s">
        <v>435</v>
      </c>
      <c r="C144" s="248" t="s">
        <v>468</v>
      </c>
      <c r="D144" s="249" t="s">
        <v>98</v>
      </c>
      <c r="E144" s="250">
        <v>1</v>
      </c>
      <c r="F144" s="250"/>
      <c r="G144" s="251">
        <f>E144*F144</f>
        <v>0</v>
      </c>
      <c r="H144" s="252">
        <v>0</v>
      </c>
      <c r="I144" s="253">
        <f>E144*H144</f>
        <v>0</v>
      </c>
      <c r="J144" s="252"/>
      <c r="K144" s="253">
        <f>E144*J144</f>
        <v>0</v>
      </c>
      <c r="O144" s="245">
        <v>2</v>
      </c>
      <c r="AA144" s="218">
        <v>12</v>
      </c>
      <c r="AB144" s="218">
        <v>0</v>
      </c>
      <c r="AC144" s="218">
        <v>32</v>
      </c>
      <c r="AZ144" s="218">
        <v>2</v>
      </c>
      <c r="BA144" s="218">
        <f>IF(AZ144=1,G144,0)</f>
        <v>0</v>
      </c>
      <c r="BB144" s="218">
        <f>IF(AZ144=2,G144,0)</f>
        <v>0</v>
      </c>
      <c r="BC144" s="218">
        <f>IF(AZ144=3,G144,0)</f>
        <v>0</v>
      </c>
      <c r="BD144" s="218">
        <f>IF(AZ144=4,G144,0)</f>
        <v>0</v>
      </c>
      <c r="BE144" s="218">
        <f>IF(AZ144=5,G144,0)</f>
        <v>0</v>
      </c>
      <c r="CA144" s="245">
        <v>12</v>
      </c>
      <c r="CB144" s="245">
        <v>0</v>
      </c>
    </row>
    <row r="145" spans="1:80" x14ac:dyDescent="0.2">
      <c r="A145" s="254"/>
      <c r="B145" s="257"/>
      <c r="C145" s="317" t="s">
        <v>434</v>
      </c>
      <c r="D145" s="318"/>
      <c r="E145" s="258">
        <v>1</v>
      </c>
      <c r="F145" s="259"/>
      <c r="G145" s="260"/>
      <c r="H145" s="261"/>
      <c r="I145" s="255"/>
      <c r="J145" s="262"/>
      <c r="K145" s="255"/>
      <c r="M145" s="256" t="s">
        <v>434</v>
      </c>
      <c r="O145" s="245"/>
    </row>
    <row r="146" spans="1:80" ht="45" x14ac:dyDescent="0.2">
      <c r="A146" s="246">
        <v>39</v>
      </c>
      <c r="B146" s="247" t="s">
        <v>436</v>
      </c>
      <c r="C146" s="248" t="s">
        <v>469</v>
      </c>
      <c r="D146" s="249" t="s">
        <v>98</v>
      </c>
      <c r="E146" s="250">
        <v>1</v>
      </c>
      <c r="F146" s="250"/>
      <c r="G146" s="251">
        <f>E146*F146</f>
        <v>0</v>
      </c>
      <c r="H146" s="252">
        <v>0</v>
      </c>
      <c r="I146" s="253">
        <f>E146*H146</f>
        <v>0</v>
      </c>
      <c r="J146" s="252"/>
      <c r="K146" s="253">
        <f>E146*J146</f>
        <v>0</v>
      </c>
      <c r="O146" s="245">
        <v>2</v>
      </c>
      <c r="AA146" s="218">
        <v>12</v>
      </c>
      <c r="AB146" s="218">
        <v>0</v>
      </c>
      <c r="AC146" s="218">
        <v>31</v>
      </c>
      <c r="AZ146" s="218">
        <v>2</v>
      </c>
      <c r="BA146" s="218">
        <f>IF(AZ146=1,G146,0)</f>
        <v>0</v>
      </c>
      <c r="BB146" s="218">
        <f>IF(AZ146=2,G146,0)</f>
        <v>0</v>
      </c>
      <c r="BC146" s="218">
        <f>IF(AZ146=3,G146,0)</f>
        <v>0</v>
      </c>
      <c r="BD146" s="218">
        <f>IF(AZ146=4,G146,0)</f>
        <v>0</v>
      </c>
      <c r="BE146" s="218">
        <f>IF(AZ146=5,G146,0)</f>
        <v>0</v>
      </c>
      <c r="CA146" s="245">
        <v>12</v>
      </c>
      <c r="CB146" s="245">
        <v>0</v>
      </c>
    </row>
    <row r="147" spans="1:80" x14ac:dyDescent="0.2">
      <c r="A147" s="254"/>
      <c r="B147" s="257"/>
      <c r="C147" s="317" t="s">
        <v>434</v>
      </c>
      <c r="D147" s="318"/>
      <c r="E147" s="258">
        <v>1</v>
      </c>
      <c r="F147" s="259"/>
      <c r="G147" s="260"/>
      <c r="H147" s="261"/>
      <c r="I147" s="255"/>
      <c r="J147" s="262"/>
      <c r="K147" s="255"/>
      <c r="M147" s="256" t="s">
        <v>434</v>
      </c>
      <c r="O147" s="245"/>
    </row>
    <row r="148" spans="1:80" x14ac:dyDescent="0.2">
      <c r="A148" s="246">
        <v>40</v>
      </c>
      <c r="B148" s="247" t="s">
        <v>267</v>
      </c>
      <c r="C148" s="248" t="s">
        <v>268</v>
      </c>
      <c r="D148" s="249" t="s">
        <v>13</v>
      </c>
      <c r="E148" s="250">
        <f>SUM(G138:G146)/100</f>
        <v>0</v>
      </c>
      <c r="F148" s="250"/>
      <c r="G148" s="251">
        <f>E148*F148</f>
        <v>0</v>
      </c>
      <c r="H148" s="252">
        <v>0</v>
      </c>
      <c r="I148" s="253">
        <f>E148*H148</f>
        <v>0</v>
      </c>
      <c r="J148" s="252"/>
      <c r="K148" s="253">
        <f>E148*J148</f>
        <v>0</v>
      </c>
      <c r="O148" s="245">
        <v>2</v>
      </c>
      <c r="AA148" s="218">
        <v>7</v>
      </c>
      <c r="AB148" s="218">
        <v>1002</v>
      </c>
      <c r="AC148" s="218">
        <v>5</v>
      </c>
      <c r="AZ148" s="218">
        <v>2</v>
      </c>
      <c r="BA148" s="218">
        <f>IF(AZ148=1,G148,0)</f>
        <v>0</v>
      </c>
      <c r="BB148" s="218">
        <f>IF(AZ148=2,G148,0)</f>
        <v>0</v>
      </c>
      <c r="BC148" s="218">
        <f>IF(AZ148=3,G148,0)</f>
        <v>0</v>
      </c>
      <c r="BD148" s="218">
        <f>IF(AZ148=4,G148,0)</f>
        <v>0</v>
      </c>
      <c r="BE148" s="218">
        <f>IF(AZ148=5,G148,0)</f>
        <v>0</v>
      </c>
      <c r="CA148" s="245">
        <v>7</v>
      </c>
      <c r="CB148" s="245">
        <v>1002</v>
      </c>
    </row>
    <row r="149" spans="1:80" x14ac:dyDescent="0.2">
      <c r="A149" s="263"/>
      <c r="B149" s="264" t="s">
        <v>99</v>
      </c>
      <c r="C149" s="265" t="s">
        <v>260</v>
      </c>
      <c r="D149" s="266"/>
      <c r="E149" s="267"/>
      <c r="F149" s="268"/>
      <c r="G149" s="269">
        <f>SUM(G137:G148)</f>
        <v>0</v>
      </c>
      <c r="H149" s="270"/>
      <c r="I149" s="271">
        <f>SUM(I137:I148)</f>
        <v>0</v>
      </c>
      <c r="J149" s="270"/>
      <c r="K149" s="271">
        <f>SUM(K137:K148)</f>
        <v>0</v>
      </c>
      <c r="O149" s="245">
        <v>4</v>
      </c>
      <c r="BA149" s="272">
        <f>SUM(BA137:BA148)</f>
        <v>0</v>
      </c>
      <c r="BB149" s="272">
        <f>SUM(BB137:BB148)</f>
        <v>0</v>
      </c>
      <c r="BC149" s="272">
        <f>SUM(BC137:BC148)</f>
        <v>0</v>
      </c>
      <c r="BD149" s="272">
        <f>SUM(BD137:BD148)</f>
        <v>0</v>
      </c>
      <c r="BE149" s="272">
        <f>SUM(BE137:BE148)</f>
        <v>0</v>
      </c>
    </row>
    <row r="150" spans="1:80" x14ac:dyDescent="0.2">
      <c r="A150" s="235" t="s">
        <v>96</v>
      </c>
      <c r="B150" s="236" t="s">
        <v>269</v>
      </c>
      <c r="C150" s="237" t="s">
        <v>270</v>
      </c>
      <c r="D150" s="238"/>
      <c r="E150" s="239"/>
      <c r="F150" s="239"/>
      <c r="G150" s="240"/>
      <c r="H150" s="241"/>
      <c r="I150" s="242"/>
      <c r="J150" s="243"/>
      <c r="K150" s="244"/>
      <c r="O150" s="245">
        <v>1</v>
      </c>
    </row>
    <row r="151" spans="1:80" x14ac:dyDescent="0.2">
      <c r="A151" s="246">
        <v>41</v>
      </c>
      <c r="B151" s="247" t="s">
        <v>437</v>
      </c>
      <c r="C151" s="248" t="s">
        <v>273</v>
      </c>
      <c r="D151" s="249" t="s">
        <v>98</v>
      </c>
      <c r="E151" s="250">
        <v>24</v>
      </c>
      <c r="F151" s="250"/>
      <c r="G151" s="251">
        <f>E151*F151</f>
        <v>0</v>
      </c>
      <c r="H151" s="252">
        <v>0</v>
      </c>
      <c r="I151" s="253">
        <f>E151*H151</f>
        <v>0</v>
      </c>
      <c r="J151" s="252"/>
      <c r="K151" s="253">
        <f>E151*J151</f>
        <v>0</v>
      </c>
      <c r="O151" s="245">
        <v>2</v>
      </c>
      <c r="AA151" s="218">
        <v>12</v>
      </c>
      <c r="AB151" s="218">
        <v>0</v>
      </c>
      <c r="AC151" s="218">
        <v>7</v>
      </c>
      <c r="AZ151" s="218">
        <v>2</v>
      </c>
      <c r="BA151" s="218">
        <f>IF(AZ151=1,G151,0)</f>
        <v>0</v>
      </c>
      <c r="BB151" s="218">
        <f>IF(AZ151=2,G151,0)</f>
        <v>0</v>
      </c>
      <c r="BC151" s="218">
        <f>IF(AZ151=3,G151,0)</f>
        <v>0</v>
      </c>
      <c r="BD151" s="218">
        <f>IF(AZ151=4,G151,0)</f>
        <v>0</v>
      </c>
      <c r="BE151" s="218">
        <f>IF(AZ151=5,G151,0)</f>
        <v>0</v>
      </c>
      <c r="CA151" s="245">
        <v>12</v>
      </c>
      <c r="CB151" s="245">
        <v>0</v>
      </c>
    </row>
    <row r="152" spans="1:80" x14ac:dyDescent="0.2">
      <c r="A152" s="254"/>
      <c r="B152" s="257"/>
      <c r="C152" s="317" t="s">
        <v>417</v>
      </c>
      <c r="D152" s="318"/>
      <c r="E152" s="258">
        <v>24</v>
      </c>
      <c r="F152" s="259"/>
      <c r="G152" s="260"/>
      <c r="H152" s="261"/>
      <c r="I152" s="255"/>
      <c r="J152" s="262"/>
      <c r="K152" s="255"/>
      <c r="M152" s="256" t="s">
        <v>417</v>
      </c>
      <c r="O152" s="245"/>
    </row>
    <row r="153" spans="1:80" ht="33.75" x14ac:dyDescent="0.2">
      <c r="A153" s="246">
        <v>42</v>
      </c>
      <c r="B153" s="247" t="s">
        <v>438</v>
      </c>
      <c r="C153" s="248" t="s">
        <v>470</v>
      </c>
      <c r="D153" s="249" t="s">
        <v>98</v>
      </c>
      <c r="E153" s="250">
        <v>6</v>
      </c>
      <c r="F153" s="250"/>
      <c r="G153" s="251">
        <f>E153*F153</f>
        <v>0</v>
      </c>
      <c r="H153" s="252">
        <v>0</v>
      </c>
      <c r="I153" s="253">
        <f>E153*H153</f>
        <v>0</v>
      </c>
      <c r="J153" s="252"/>
      <c r="K153" s="253">
        <f>E153*J153</f>
        <v>0</v>
      </c>
      <c r="O153" s="245">
        <v>2</v>
      </c>
      <c r="AA153" s="218">
        <v>12</v>
      </c>
      <c r="AB153" s="218">
        <v>0</v>
      </c>
      <c r="AC153" s="218">
        <v>8</v>
      </c>
      <c r="AZ153" s="218">
        <v>2</v>
      </c>
      <c r="BA153" s="218">
        <f>IF(AZ153=1,G153,0)</f>
        <v>0</v>
      </c>
      <c r="BB153" s="218">
        <f>IF(AZ153=2,G153,0)</f>
        <v>0</v>
      </c>
      <c r="BC153" s="218">
        <f>IF(AZ153=3,G153,0)</f>
        <v>0</v>
      </c>
      <c r="BD153" s="218">
        <f>IF(AZ153=4,G153,0)</f>
        <v>0</v>
      </c>
      <c r="BE153" s="218">
        <f>IF(AZ153=5,G153,0)</f>
        <v>0</v>
      </c>
      <c r="CA153" s="245">
        <v>12</v>
      </c>
      <c r="CB153" s="245">
        <v>0</v>
      </c>
    </row>
    <row r="154" spans="1:80" x14ac:dyDescent="0.2">
      <c r="A154" s="254"/>
      <c r="B154" s="257"/>
      <c r="C154" s="317" t="s">
        <v>439</v>
      </c>
      <c r="D154" s="318"/>
      <c r="E154" s="258">
        <v>6</v>
      </c>
      <c r="F154" s="259"/>
      <c r="G154" s="260"/>
      <c r="H154" s="261"/>
      <c r="I154" s="255"/>
      <c r="J154" s="262"/>
      <c r="K154" s="255"/>
      <c r="M154" s="256" t="s">
        <v>439</v>
      </c>
      <c r="O154" s="245"/>
    </row>
    <row r="155" spans="1:80" ht="33.75" x14ac:dyDescent="0.2">
      <c r="A155" s="246">
        <v>43</v>
      </c>
      <c r="B155" s="247" t="s">
        <v>440</v>
      </c>
      <c r="C155" s="248" t="s">
        <v>490</v>
      </c>
      <c r="D155" s="249" t="s">
        <v>98</v>
      </c>
      <c r="E155" s="250">
        <v>2</v>
      </c>
      <c r="F155" s="250"/>
      <c r="G155" s="251">
        <f>E155*F155</f>
        <v>0</v>
      </c>
      <c r="H155" s="252">
        <v>0</v>
      </c>
      <c r="I155" s="253">
        <f>E155*H155</f>
        <v>0</v>
      </c>
      <c r="J155" s="252"/>
      <c r="K155" s="253">
        <f>E155*J155</f>
        <v>0</v>
      </c>
      <c r="O155" s="245">
        <v>2</v>
      </c>
      <c r="AA155" s="218">
        <v>12</v>
      </c>
      <c r="AB155" s="218">
        <v>0</v>
      </c>
      <c r="AC155" s="218">
        <v>9</v>
      </c>
      <c r="AZ155" s="218">
        <v>2</v>
      </c>
      <c r="BA155" s="218">
        <f>IF(AZ155=1,G155,0)</f>
        <v>0</v>
      </c>
      <c r="BB155" s="218">
        <f>IF(AZ155=2,G155,0)</f>
        <v>0</v>
      </c>
      <c r="BC155" s="218">
        <f>IF(AZ155=3,G155,0)</f>
        <v>0</v>
      </c>
      <c r="BD155" s="218">
        <f>IF(AZ155=4,G155,0)</f>
        <v>0</v>
      </c>
      <c r="BE155" s="218">
        <f>IF(AZ155=5,G155,0)</f>
        <v>0</v>
      </c>
      <c r="CA155" s="245">
        <v>12</v>
      </c>
      <c r="CB155" s="245">
        <v>0</v>
      </c>
    </row>
    <row r="156" spans="1:80" x14ac:dyDescent="0.2">
      <c r="A156" s="254"/>
      <c r="B156" s="257"/>
      <c r="C156" s="317" t="s">
        <v>280</v>
      </c>
      <c r="D156" s="318"/>
      <c r="E156" s="258">
        <v>2</v>
      </c>
      <c r="F156" s="259"/>
      <c r="G156" s="260"/>
      <c r="H156" s="261"/>
      <c r="I156" s="255"/>
      <c r="J156" s="262"/>
      <c r="K156" s="255"/>
      <c r="M156" s="256" t="s">
        <v>280</v>
      </c>
      <c r="O156" s="245"/>
    </row>
    <row r="157" spans="1:80" ht="33.75" x14ac:dyDescent="0.2">
      <c r="A157" s="246">
        <v>44</v>
      </c>
      <c r="B157" s="247" t="s">
        <v>441</v>
      </c>
      <c r="C157" s="248" t="s">
        <v>491</v>
      </c>
      <c r="D157" s="249" t="s">
        <v>98</v>
      </c>
      <c r="E157" s="250">
        <v>6</v>
      </c>
      <c r="F157" s="250"/>
      <c r="G157" s="251">
        <f>E157*F157</f>
        <v>0</v>
      </c>
      <c r="H157" s="252">
        <v>0</v>
      </c>
      <c r="I157" s="253">
        <f>E157*H157</f>
        <v>0</v>
      </c>
      <c r="J157" s="252"/>
      <c r="K157" s="253">
        <f>E157*J157</f>
        <v>0</v>
      </c>
      <c r="O157" s="245">
        <v>2</v>
      </c>
      <c r="AA157" s="218">
        <v>12</v>
      </c>
      <c r="AB157" s="218">
        <v>0</v>
      </c>
      <c r="AC157" s="218">
        <v>10</v>
      </c>
      <c r="AZ157" s="218">
        <v>2</v>
      </c>
      <c r="BA157" s="218">
        <f>IF(AZ157=1,G157,0)</f>
        <v>0</v>
      </c>
      <c r="BB157" s="218">
        <f>IF(AZ157=2,G157,0)</f>
        <v>0</v>
      </c>
      <c r="BC157" s="218">
        <f>IF(AZ157=3,G157,0)</f>
        <v>0</v>
      </c>
      <c r="BD157" s="218">
        <f>IF(AZ157=4,G157,0)</f>
        <v>0</v>
      </c>
      <c r="BE157" s="218">
        <f>IF(AZ157=5,G157,0)</f>
        <v>0</v>
      </c>
      <c r="CA157" s="245">
        <v>12</v>
      </c>
      <c r="CB157" s="245">
        <v>0</v>
      </c>
    </row>
    <row r="158" spans="1:80" x14ac:dyDescent="0.2">
      <c r="A158" s="254"/>
      <c r="B158" s="257"/>
      <c r="C158" s="317" t="s">
        <v>439</v>
      </c>
      <c r="D158" s="318"/>
      <c r="E158" s="258">
        <v>6</v>
      </c>
      <c r="F158" s="259"/>
      <c r="G158" s="260"/>
      <c r="H158" s="261"/>
      <c r="I158" s="255"/>
      <c r="J158" s="262"/>
      <c r="K158" s="255"/>
      <c r="M158" s="256" t="s">
        <v>439</v>
      </c>
      <c r="O158" s="245"/>
    </row>
    <row r="159" spans="1:80" ht="33.75" x14ac:dyDescent="0.2">
      <c r="A159" s="246">
        <v>45</v>
      </c>
      <c r="B159" s="247" t="s">
        <v>442</v>
      </c>
      <c r="C159" s="248" t="s">
        <v>471</v>
      </c>
      <c r="D159" s="249" t="s">
        <v>98</v>
      </c>
      <c r="E159" s="250">
        <v>4</v>
      </c>
      <c r="F159" s="250"/>
      <c r="G159" s="251">
        <f>E159*F159</f>
        <v>0</v>
      </c>
      <c r="H159" s="252">
        <v>0</v>
      </c>
      <c r="I159" s="253">
        <f>E159*H159</f>
        <v>0</v>
      </c>
      <c r="J159" s="252"/>
      <c r="K159" s="253">
        <f>E159*J159</f>
        <v>0</v>
      </c>
      <c r="O159" s="245">
        <v>2</v>
      </c>
      <c r="AA159" s="218">
        <v>12</v>
      </c>
      <c r="AB159" s="218">
        <v>0</v>
      </c>
      <c r="AC159" s="218">
        <v>11</v>
      </c>
      <c r="AZ159" s="218">
        <v>2</v>
      </c>
      <c r="BA159" s="218">
        <f>IF(AZ159=1,G159,0)</f>
        <v>0</v>
      </c>
      <c r="BB159" s="218">
        <f>IF(AZ159=2,G159,0)</f>
        <v>0</v>
      </c>
      <c r="BC159" s="218">
        <f>IF(AZ159=3,G159,0)</f>
        <v>0</v>
      </c>
      <c r="BD159" s="218">
        <f>IF(AZ159=4,G159,0)</f>
        <v>0</v>
      </c>
      <c r="BE159" s="218">
        <f>IF(AZ159=5,G159,0)</f>
        <v>0</v>
      </c>
      <c r="CA159" s="245">
        <v>12</v>
      </c>
      <c r="CB159" s="245">
        <v>0</v>
      </c>
    </row>
    <row r="160" spans="1:80" x14ac:dyDescent="0.2">
      <c r="A160" s="254"/>
      <c r="B160" s="257"/>
      <c r="C160" s="317" t="s">
        <v>432</v>
      </c>
      <c r="D160" s="318"/>
      <c r="E160" s="258">
        <v>4</v>
      </c>
      <c r="F160" s="259"/>
      <c r="G160" s="260"/>
      <c r="H160" s="261"/>
      <c r="I160" s="255"/>
      <c r="J160" s="262"/>
      <c r="K160" s="255"/>
      <c r="M160" s="256" t="s">
        <v>432</v>
      </c>
      <c r="O160" s="245"/>
    </row>
    <row r="161" spans="1:80" ht="33.75" x14ac:dyDescent="0.2">
      <c r="A161" s="246">
        <v>46</v>
      </c>
      <c r="B161" s="247" t="s">
        <v>443</v>
      </c>
      <c r="C161" s="248" t="s">
        <v>472</v>
      </c>
      <c r="D161" s="249" t="s">
        <v>98</v>
      </c>
      <c r="E161" s="250">
        <v>6</v>
      </c>
      <c r="F161" s="250"/>
      <c r="G161" s="251">
        <f>E161*F161</f>
        <v>0</v>
      </c>
      <c r="H161" s="252">
        <v>0</v>
      </c>
      <c r="I161" s="253">
        <f>E161*H161</f>
        <v>0</v>
      </c>
      <c r="J161" s="252"/>
      <c r="K161" s="253">
        <f>E161*J161</f>
        <v>0</v>
      </c>
      <c r="O161" s="245">
        <v>2</v>
      </c>
      <c r="AA161" s="218">
        <v>12</v>
      </c>
      <c r="AB161" s="218">
        <v>0</v>
      </c>
      <c r="AC161" s="218">
        <v>12</v>
      </c>
      <c r="AZ161" s="218">
        <v>2</v>
      </c>
      <c r="BA161" s="218">
        <f>IF(AZ161=1,G161,0)</f>
        <v>0</v>
      </c>
      <c r="BB161" s="218">
        <f>IF(AZ161=2,G161,0)</f>
        <v>0</v>
      </c>
      <c r="BC161" s="218">
        <f>IF(AZ161=3,G161,0)</f>
        <v>0</v>
      </c>
      <c r="BD161" s="218">
        <f>IF(AZ161=4,G161,0)</f>
        <v>0</v>
      </c>
      <c r="BE161" s="218">
        <f>IF(AZ161=5,G161,0)</f>
        <v>0</v>
      </c>
      <c r="CA161" s="245">
        <v>12</v>
      </c>
      <c r="CB161" s="245">
        <v>0</v>
      </c>
    </row>
    <row r="162" spans="1:80" x14ac:dyDescent="0.2">
      <c r="A162" s="254"/>
      <c r="B162" s="257"/>
      <c r="C162" s="317" t="s">
        <v>444</v>
      </c>
      <c r="D162" s="318"/>
      <c r="E162" s="258">
        <v>6</v>
      </c>
      <c r="F162" s="259"/>
      <c r="G162" s="260"/>
      <c r="H162" s="261"/>
      <c r="I162" s="255"/>
      <c r="J162" s="262"/>
      <c r="K162" s="255"/>
      <c r="M162" s="256" t="s">
        <v>444</v>
      </c>
      <c r="O162" s="245"/>
    </row>
    <row r="163" spans="1:80" ht="33.75" x14ac:dyDescent="0.2">
      <c r="A163" s="246">
        <v>47</v>
      </c>
      <c r="B163" s="247" t="s">
        <v>445</v>
      </c>
      <c r="C163" s="248" t="s">
        <v>473</v>
      </c>
      <c r="D163" s="249" t="s">
        <v>285</v>
      </c>
      <c r="E163" s="250">
        <v>1</v>
      </c>
      <c r="F163" s="250"/>
      <c r="G163" s="251">
        <f>E163*F163</f>
        <v>0</v>
      </c>
      <c r="H163" s="252">
        <v>0</v>
      </c>
      <c r="I163" s="253">
        <f>E163*H163</f>
        <v>0</v>
      </c>
      <c r="J163" s="252"/>
      <c r="K163" s="253">
        <f>E163*J163</f>
        <v>0</v>
      </c>
      <c r="O163" s="245">
        <v>2</v>
      </c>
      <c r="AA163" s="218">
        <v>12</v>
      </c>
      <c r="AB163" s="218">
        <v>0</v>
      </c>
      <c r="AC163" s="218">
        <v>51</v>
      </c>
      <c r="AZ163" s="218">
        <v>2</v>
      </c>
      <c r="BA163" s="218">
        <f>IF(AZ163=1,G163,0)</f>
        <v>0</v>
      </c>
      <c r="BB163" s="218">
        <f>IF(AZ163=2,G163,0)</f>
        <v>0</v>
      </c>
      <c r="BC163" s="218">
        <f>IF(AZ163=3,G163,0)</f>
        <v>0</v>
      </c>
      <c r="BD163" s="218">
        <f>IF(AZ163=4,G163,0)</f>
        <v>0</v>
      </c>
      <c r="BE163" s="218">
        <f>IF(AZ163=5,G163,0)</f>
        <v>0</v>
      </c>
      <c r="CA163" s="245">
        <v>12</v>
      </c>
      <c r="CB163" s="245">
        <v>0</v>
      </c>
    </row>
    <row r="164" spans="1:80" x14ac:dyDescent="0.2">
      <c r="A164" s="254"/>
      <c r="B164" s="257"/>
      <c r="C164" s="317" t="s">
        <v>97</v>
      </c>
      <c r="D164" s="318"/>
      <c r="E164" s="258">
        <v>1</v>
      </c>
      <c r="F164" s="259"/>
      <c r="G164" s="260"/>
      <c r="H164" s="261"/>
      <c r="I164" s="255"/>
      <c r="J164" s="262"/>
      <c r="K164" s="255"/>
      <c r="M164" s="256">
        <v>1</v>
      </c>
      <c r="O164" s="245"/>
    </row>
    <row r="165" spans="1:80" x14ac:dyDescent="0.2">
      <c r="A165" s="246">
        <v>48</v>
      </c>
      <c r="B165" s="247" t="s">
        <v>286</v>
      </c>
      <c r="C165" s="248" t="s">
        <v>287</v>
      </c>
      <c r="D165" s="249" t="s">
        <v>122</v>
      </c>
      <c r="E165" s="250">
        <v>92.3</v>
      </c>
      <c r="F165" s="250"/>
      <c r="G165" s="251">
        <f>E165*F165</f>
        <v>0</v>
      </c>
      <c r="H165" s="252">
        <v>0</v>
      </c>
      <c r="I165" s="253">
        <f>E165*H165</f>
        <v>0</v>
      </c>
      <c r="J165" s="252"/>
      <c r="K165" s="253">
        <f>E165*J165</f>
        <v>0</v>
      </c>
      <c r="O165" s="245">
        <v>2</v>
      </c>
      <c r="AA165" s="218">
        <v>12</v>
      </c>
      <c r="AB165" s="218">
        <v>0</v>
      </c>
      <c r="AC165" s="218">
        <v>46</v>
      </c>
      <c r="AZ165" s="218">
        <v>2</v>
      </c>
      <c r="BA165" s="218">
        <f>IF(AZ165=1,G165,0)</f>
        <v>0</v>
      </c>
      <c r="BB165" s="218">
        <f>IF(AZ165=2,G165,0)</f>
        <v>0</v>
      </c>
      <c r="BC165" s="218">
        <f>IF(AZ165=3,G165,0)</f>
        <v>0</v>
      </c>
      <c r="BD165" s="218">
        <f>IF(AZ165=4,G165,0)</f>
        <v>0</v>
      </c>
      <c r="BE165" s="218">
        <f>IF(AZ165=5,G165,0)</f>
        <v>0</v>
      </c>
      <c r="CA165" s="245">
        <v>12</v>
      </c>
      <c r="CB165" s="245">
        <v>0</v>
      </c>
    </row>
    <row r="166" spans="1:80" x14ac:dyDescent="0.2">
      <c r="A166" s="254"/>
      <c r="B166" s="257"/>
      <c r="C166" s="317" t="s">
        <v>367</v>
      </c>
      <c r="D166" s="318"/>
      <c r="E166" s="258">
        <v>12.9</v>
      </c>
      <c r="F166" s="259"/>
      <c r="G166" s="260"/>
      <c r="H166" s="261"/>
      <c r="I166" s="255"/>
      <c r="J166" s="262"/>
      <c r="K166" s="255"/>
      <c r="M166" s="256" t="s">
        <v>367</v>
      </c>
      <c r="O166" s="245"/>
    </row>
    <row r="167" spans="1:80" x14ac:dyDescent="0.2">
      <c r="A167" s="254"/>
      <c r="B167" s="257"/>
      <c r="C167" s="317" t="s">
        <v>368</v>
      </c>
      <c r="D167" s="318"/>
      <c r="E167" s="258">
        <v>5.6</v>
      </c>
      <c r="F167" s="259"/>
      <c r="G167" s="260"/>
      <c r="H167" s="261"/>
      <c r="I167" s="255"/>
      <c r="J167" s="262"/>
      <c r="K167" s="255"/>
      <c r="M167" s="256" t="s">
        <v>368</v>
      </c>
      <c r="O167" s="245"/>
    </row>
    <row r="168" spans="1:80" x14ac:dyDescent="0.2">
      <c r="A168" s="254"/>
      <c r="B168" s="257"/>
      <c r="C168" s="317" t="s">
        <v>369</v>
      </c>
      <c r="D168" s="318"/>
      <c r="E168" s="258">
        <v>17.399999999999999</v>
      </c>
      <c r="F168" s="259"/>
      <c r="G168" s="260"/>
      <c r="H168" s="261"/>
      <c r="I168" s="255"/>
      <c r="J168" s="262"/>
      <c r="K168" s="255"/>
      <c r="M168" s="256" t="s">
        <v>369</v>
      </c>
      <c r="O168" s="245"/>
    </row>
    <row r="169" spans="1:80" x14ac:dyDescent="0.2">
      <c r="A169" s="254"/>
      <c r="B169" s="257"/>
      <c r="C169" s="317" t="s">
        <v>370</v>
      </c>
      <c r="D169" s="318"/>
      <c r="E169" s="258">
        <v>12</v>
      </c>
      <c r="F169" s="259"/>
      <c r="G169" s="260"/>
      <c r="H169" s="261"/>
      <c r="I169" s="255"/>
      <c r="J169" s="262"/>
      <c r="K169" s="255"/>
      <c r="M169" s="256" t="s">
        <v>370</v>
      </c>
      <c r="O169" s="245"/>
    </row>
    <row r="170" spans="1:80" x14ac:dyDescent="0.2">
      <c r="A170" s="254"/>
      <c r="B170" s="257"/>
      <c r="C170" s="317" t="s">
        <v>371</v>
      </c>
      <c r="D170" s="318"/>
      <c r="E170" s="258">
        <v>44.4</v>
      </c>
      <c r="F170" s="259"/>
      <c r="G170" s="260"/>
      <c r="H170" s="261"/>
      <c r="I170" s="255"/>
      <c r="J170" s="262"/>
      <c r="K170" s="255"/>
      <c r="M170" s="256" t="s">
        <v>371</v>
      </c>
      <c r="O170" s="245"/>
    </row>
    <row r="171" spans="1:80" x14ac:dyDescent="0.2">
      <c r="A171" s="246">
        <v>49</v>
      </c>
      <c r="B171" s="247" t="s">
        <v>289</v>
      </c>
      <c r="C171" s="248" t="s">
        <v>290</v>
      </c>
      <c r="D171" s="249" t="s">
        <v>122</v>
      </c>
      <c r="E171" s="250">
        <v>92.3</v>
      </c>
      <c r="F171" s="250"/>
      <c r="G171" s="251">
        <f>E171*F171</f>
        <v>0</v>
      </c>
      <c r="H171" s="252">
        <v>0</v>
      </c>
      <c r="I171" s="253">
        <f>E171*H171</f>
        <v>0</v>
      </c>
      <c r="J171" s="252"/>
      <c r="K171" s="253">
        <f>E171*J171</f>
        <v>0</v>
      </c>
      <c r="O171" s="245">
        <v>2</v>
      </c>
      <c r="AA171" s="218">
        <v>12</v>
      </c>
      <c r="AB171" s="218">
        <v>0</v>
      </c>
      <c r="AC171" s="218">
        <v>47</v>
      </c>
      <c r="AZ171" s="218">
        <v>2</v>
      </c>
      <c r="BA171" s="218">
        <f>IF(AZ171=1,G171,0)</f>
        <v>0</v>
      </c>
      <c r="BB171" s="218">
        <f>IF(AZ171=2,G171,0)</f>
        <v>0</v>
      </c>
      <c r="BC171" s="218">
        <f>IF(AZ171=3,G171,0)</f>
        <v>0</v>
      </c>
      <c r="BD171" s="218">
        <f>IF(AZ171=4,G171,0)</f>
        <v>0</v>
      </c>
      <c r="BE171" s="218">
        <f>IF(AZ171=5,G171,0)</f>
        <v>0</v>
      </c>
      <c r="CA171" s="245">
        <v>12</v>
      </c>
      <c r="CB171" s="245">
        <v>0</v>
      </c>
    </row>
    <row r="172" spans="1:80" x14ac:dyDescent="0.2">
      <c r="A172" s="254"/>
      <c r="B172" s="257"/>
      <c r="C172" s="317" t="s">
        <v>367</v>
      </c>
      <c r="D172" s="318"/>
      <c r="E172" s="258">
        <v>12.9</v>
      </c>
      <c r="F172" s="259"/>
      <c r="G172" s="260"/>
      <c r="H172" s="261"/>
      <c r="I172" s="255"/>
      <c r="J172" s="262"/>
      <c r="K172" s="255"/>
      <c r="M172" s="256" t="s">
        <v>367</v>
      </c>
      <c r="O172" s="245"/>
    </row>
    <row r="173" spans="1:80" x14ac:dyDescent="0.2">
      <c r="A173" s="254"/>
      <c r="B173" s="257"/>
      <c r="C173" s="317" t="s">
        <v>368</v>
      </c>
      <c r="D173" s="318"/>
      <c r="E173" s="258">
        <v>5.6</v>
      </c>
      <c r="F173" s="259"/>
      <c r="G173" s="260"/>
      <c r="H173" s="261"/>
      <c r="I173" s="255"/>
      <c r="J173" s="262"/>
      <c r="K173" s="255"/>
      <c r="M173" s="256" t="s">
        <v>368</v>
      </c>
      <c r="O173" s="245"/>
    </row>
    <row r="174" spans="1:80" x14ac:dyDescent="0.2">
      <c r="A174" s="254"/>
      <c r="B174" s="257"/>
      <c r="C174" s="317" t="s">
        <v>369</v>
      </c>
      <c r="D174" s="318"/>
      <c r="E174" s="258">
        <v>17.399999999999999</v>
      </c>
      <c r="F174" s="259"/>
      <c r="G174" s="260"/>
      <c r="H174" s="261"/>
      <c r="I174" s="255"/>
      <c r="J174" s="262"/>
      <c r="K174" s="255"/>
      <c r="M174" s="256" t="s">
        <v>369</v>
      </c>
      <c r="O174" s="245"/>
    </row>
    <row r="175" spans="1:80" x14ac:dyDescent="0.2">
      <c r="A175" s="254"/>
      <c r="B175" s="257"/>
      <c r="C175" s="317" t="s">
        <v>370</v>
      </c>
      <c r="D175" s="318"/>
      <c r="E175" s="258">
        <v>12</v>
      </c>
      <c r="F175" s="259"/>
      <c r="G175" s="260"/>
      <c r="H175" s="261"/>
      <c r="I175" s="255"/>
      <c r="J175" s="262"/>
      <c r="K175" s="255"/>
      <c r="M175" s="256" t="s">
        <v>370</v>
      </c>
      <c r="O175" s="245"/>
    </row>
    <row r="176" spans="1:80" x14ac:dyDescent="0.2">
      <c r="A176" s="254"/>
      <c r="B176" s="257"/>
      <c r="C176" s="317" t="s">
        <v>371</v>
      </c>
      <c r="D176" s="318"/>
      <c r="E176" s="258">
        <v>44.4</v>
      </c>
      <c r="F176" s="259"/>
      <c r="G176" s="260"/>
      <c r="H176" s="261"/>
      <c r="I176" s="255"/>
      <c r="J176" s="262"/>
      <c r="K176" s="255"/>
      <c r="M176" s="256" t="s">
        <v>371</v>
      </c>
      <c r="O176" s="245"/>
    </row>
    <row r="177" spans="1:80" x14ac:dyDescent="0.2">
      <c r="A177" s="246">
        <v>50</v>
      </c>
      <c r="B177" s="247" t="s">
        <v>291</v>
      </c>
      <c r="C177" s="248" t="s">
        <v>292</v>
      </c>
      <c r="D177" s="249" t="s">
        <v>13</v>
      </c>
      <c r="E177" s="250">
        <v>3771.43</v>
      </c>
      <c r="F177" s="250"/>
      <c r="G177" s="251">
        <f>E177*F177</f>
        <v>0</v>
      </c>
      <c r="H177" s="252">
        <v>0</v>
      </c>
      <c r="I177" s="253">
        <f>E177*H177</f>
        <v>0</v>
      </c>
      <c r="J177" s="252"/>
      <c r="K177" s="253">
        <f>E177*J177</f>
        <v>0</v>
      </c>
      <c r="O177" s="245">
        <v>2</v>
      </c>
      <c r="AA177" s="218">
        <v>7</v>
      </c>
      <c r="AB177" s="218">
        <v>1002</v>
      </c>
      <c r="AC177" s="218">
        <v>5</v>
      </c>
      <c r="AZ177" s="218">
        <v>2</v>
      </c>
      <c r="BA177" s="218">
        <f>IF(AZ177=1,G177,0)</f>
        <v>0</v>
      </c>
      <c r="BB177" s="218">
        <f>IF(AZ177=2,G177,0)</f>
        <v>0</v>
      </c>
      <c r="BC177" s="218">
        <f>IF(AZ177=3,G177,0)</f>
        <v>0</v>
      </c>
      <c r="BD177" s="218">
        <f>IF(AZ177=4,G177,0)</f>
        <v>0</v>
      </c>
      <c r="BE177" s="218">
        <f>IF(AZ177=5,G177,0)</f>
        <v>0</v>
      </c>
      <c r="CA177" s="245">
        <v>7</v>
      </c>
      <c r="CB177" s="245">
        <v>1002</v>
      </c>
    </row>
    <row r="178" spans="1:80" x14ac:dyDescent="0.2">
      <c r="A178" s="263"/>
      <c r="B178" s="264" t="s">
        <v>99</v>
      </c>
      <c r="C178" s="265" t="s">
        <v>271</v>
      </c>
      <c r="D178" s="266"/>
      <c r="E178" s="267"/>
      <c r="F178" s="268"/>
      <c r="G178" s="269">
        <f>SUM(G150:G177)</f>
        <v>0</v>
      </c>
      <c r="H178" s="270"/>
      <c r="I178" s="271">
        <f>SUM(I150:I177)</f>
        <v>0</v>
      </c>
      <c r="J178" s="270"/>
      <c r="K178" s="271">
        <f>SUM(K150:K177)</f>
        <v>0</v>
      </c>
      <c r="O178" s="245">
        <v>4</v>
      </c>
      <c r="BA178" s="272">
        <f>SUM(BA150:BA177)</f>
        <v>0</v>
      </c>
      <c r="BB178" s="272">
        <f>SUM(BB150:BB177)</f>
        <v>0</v>
      </c>
      <c r="BC178" s="272">
        <f>SUM(BC150:BC177)</f>
        <v>0</v>
      </c>
      <c r="BD178" s="272">
        <f>SUM(BD150:BD177)</f>
        <v>0</v>
      </c>
      <c r="BE178" s="272">
        <f>SUM(BE150:BE177)</f>
        <v>0</v>
      </c>
    </row>
    <row r="179" spans="1:80" x14ac:dyDescent="0.2">
      <c r="A179" s="235" t="s">
        <v>96</v>
      </c>
      <c r="B179" s="236" t="s">
        <v>293</v>
      </c>
      <c r="C179" s="237" t="s">
        <v>294</v>
      </c>
      <c r="D179" s="238"/>
      <c r="E179" s="239"/>
      <c r="F179" s="239"/>
      <c r="G179" s="240"/>
      <c r="H179" s="241"/>
      <c r="I179" s="242"/>
      <c r="J179" s="243"/>
      <c r="K179" s="244"/>
      <c r="O179" s="245">
        <v>1</v>
      </c>
    </row>
    <row r="180" spans="1:80" ht="22.5" x14ac:dyDescent="0.2">
      <c r="A180" s="246">
        <v>51</v>
      </c>
      <c r="B180" s="247" t="s">
        <v>296</v>
      </c>
      <c r="C180" s="248" t="s">
        <v>297</v>
      </c>
      <c r="D180" s="249" t="s">
        <v>113</v>
      </c>
      <c r="E180" s="250">
        <v>2</v>
      </c>
      <c r="F180" s="250"/>
      <c r="G180" s="251">
        <f>E180*F180</f>
        <v>0</v>
      </c>
      <c r="H180" s="252">
        <v>5.024E-2</v>
      </c>
      <c r="I180" s="253">
        <f>E180*H180</f>
        <v>0.10048</v>
      </c>
      <c r="J180" s="252">
        <v>0</v>
      </c>
      <c r="K180" s="253">
        <f>E180*J180</f>
        <v>0</v>
      </c>
      <c r="O180" s="245">
        <v>2</v>
      </c>
      <c r="AA180" s="218">
        <v>1</v>
      </c>
      <c r="AB180" s="218">
        <v>7</v>
      </c>
      <c r="AC180" s="218">
        <v>7</v>
      </c>
      <c r="AZ180" s="218">
        <v>2</v>
      </c>
      <c r="BA180" s="218">
        <f>IF(AZ180=1,G180,0)</f>
        <v>0</v>
      </c>
      <c r="BB180" s="218">
        <f>IF(AZ180=2,G180,0)</f>
        <v>0</v>
      </c>
      <c r="BC180" s="218">
        <f>IF(AZ180=3,G180,0)</f>
        <v>0</v>
      </c>
      <c r="BD180" s="218">
        <f>IF(AZ180=4,G180,0)</f>
        <v>0</v>
      </c>
      <c r="BE180" s="218">
        <f>IF(AZ180=5,G180,0)</f>
        <v>0</v>
      </c>
      <c r="CA180" s="245">
        <v>1</v>
      </c>
      <c r="CB180" s="245">
        <v>7</v>
      </c>
    </row>
    <row r="181" spans="1:80" x14ac:dyDescent="0.2">
      <c r="A181" s="254"/>
      <c r="B181" s="257"/>
      <c r="C181" s="317" t="s">
        <v>446</v>
      </c>
      <c r="D181" s="318"/>
      <c r="E181" s="258">
        <v>1.96</v>
      </c>
      <c r="F181" s="259"/>
      <c r="G181" s="260"/>
      <c r="H181" s="261"/>
      <c r="I181" s="255"/>
      <c r="J181" s="262"/>
      <c r="K181" s="255"/>
      <c r="M181" s="256" t="s">
        <v>446</v>
      </c>
      <c r="O181" s="245"/>
    </row>
    <row r="182" spans="1:80" x14ac:dyDescent="0.2">
      <c r="A182" s="254"/>
      <c r="B182" s="257"/>
      <c r="C182" s="317" t="s">
        <v>447</v>
      </c>
      <c r="D182" s="318"/>
      <c r="E182" s="258">
        <v>0.04</v>
      </c>
      <c r="F182" s="259"/>
      <c r="G182" s="260"/>
      <c r="H182" s="261"/>
      <c r="I182" s="255"/>
      <c r="J182" s="262"/>
      <c r="K182" s="255"/>
      <c r="M182" s="256" t="s">
        <v>447</v>
      </c>
      <c r="O182" s="245"/>
    </row>
    <row r="183" spans="1:80" x14ac:dyDescent="0.2">
      <c r="A183" s="246">
        <v>52</v>
      </c>
      <c r="B183" s="247" t="s">
        <v>303</v>
      </c>
      <c r="C183" s="248" t="s">
        <v>304</v>
      </c>
      <c r="D183" s="249" t="s">
        <v>113</v>
      </c>
      <c r="E183" s="250">
        <v>2.14</v>
      </c>
      <c r="F183" s="250"/>
      <c r="G183" s="251">
        <f>E183*F183</f>
        <v>0</v>
      </c>
      <c r="H183" s="252">
        <v>1.29E-2</v>
      </c>
      <c r="I183" s="253">
        <f>E183*H183</f>
        <v>2.7606000000000002E-2</v>
      </c>
      <c r="J183" s="252"/>
      <c r="K183" s="253">
        <f>E183*J183</f>
        <v>0</v>
      </c>
      <c r="O183" s="245">
        <v>2</v>
      </c>
      <c r="AA183" s="218">
        <v>3</v>
      </c>
      <c r="AB183" s="218">
        <v>7</v>
      </c>
      <c r="AC183" s="218">
        <v>597623001</v>
      </c>
      <c r="AZ183" s="218">
        <v>2</v>
      </c>
      <c r="BA183" s="218">
        <f>IF(AZ183=1,G183,0)</f>
        <v>0</v>
      </c>
      <c r="BB183" s="218">
        <f>IF(AZ183=2,G183,0)</f>
        <v>0</v>
      </c>
      <c r="BC183" s="218">
        <f>IF(AZ183=3,G183,0)</f>
        <v>0</v>
      </c>
      <c r="BD183" s="218">
        <f>IF(AZ183=4,G183,0)</f>
        <v>0</v>
      </c>
      <c r="BE183" s="218">
        <f>IF(AZ183=5,G183,0)</f>
        <v>0</v>
      </c>
      <c r="CA183" s="245">
        <v>3</v>
      </c>
      <c r="CB183" s="245">
        <v>7</v>
      </c>
    </row>
    <row r="184" spans="1:80" x14ac:dyDescent="0.2">
      <c r="A184" s="254"/>
      <c r="B184" s="257"/>
      <c r="C184" s="317" t="s">
        <v>448</v>
      </c>
      <c r="D184" s="318"/>
      <c r="E184" s="258">
        <v>2.1</v>
      </c>
      <c r="F184" s="259"/>
      <c r="G184" s="260"/>
      <c r="H184" s="261"/>
      <c r="I184" s="255"/>
      <c r="J184" s="262"/>
      <c r="K184" s="255"/>
      <c r="M184" s="256" t="s">
        <v>448</v>
      </c>
      <c r="O184" s="245"/>
    </row>
    <row r="185" spans="1:80" x14ac:dyDescent="0.2">
      <c r="A185" s="254"/>
      <c r="B185" s="257"/>
      <c r="C185" s="317" t="s">
        <v>447</v>
      </c>
      <c r="D185" s="318"/>
      <c r="E185" s="258">
        <v>0.04</v>
      </c>
      <c r="F185" s="259"/>
      <c r="G185" s="260"/>
      <c r="H185" s="261"/>
      <c r="I185" s="255"/>
      <c r="J185" s="262"/>
      <c r="K185" s="255"/>
      <c r="M185" s="256" t="s">
        <v>447</v>
      </c>
      <c r="O185" s="245"/>
    </row>
    <row r="186" spans="1:80" x14ac:dyDescent="0.2">
      <c r="A186" s="246">
        <v>53</v>
      </c>
      <c r="B186" s="247" t="s">
        <v>307</v>
      </c>
      <c r="C186" s="248" t="s">
        <v>308</v>
      </c>
      <c r="D186" s="249" t="s">
        <v>243</v>
      </c>
      <c r="E186" s="250">
        <v>0.12808600000000001</v>
      </c>
      <c r="F186" s="250"/>
      <c r="G186" s="251">
        <f>E186*F186</f>
        <v>0</v>
      </c>
      <c r="H186" s="252">
        <v>0</v>
      </c>
      <c r="I186" s="253">
        <f>E186*H186</f>
        <v>0</v>
      </c>
      <c r="J186" s="252"/>
      <c r="K186" s="253">
        <f>E186*J186</f>
        <v>0</v>
      </c>
      <c r="O186" s="245">
        <v>2</v>
      </c>
      <c r="AA186" s="218">
        <v>7</v>
      </c>
      <c r="AB186" s="218">
        <v>1001</v>
      </c>
      <c r="AC186" s="218">
        <v>5</v>
      </c>
      <c r="AZ186" s="218">
        <v>2</v>
      </c>
      <c r="BA186" s="218">
        <f>IF(AZ186=1,G186,0)</f>
        <v>0</v>
      </c>
      <c r="BB186" s="218">
        <f>IF(AZ186=2,G186,0)</f>
        <v>0</v>
      </c>
      <c r="BC186" s="218">
        <f>IF(AZ186=3,G186,0)</f>
        <v>0</v>
      </c>
      <c r="BD186" s="218">
        <f>IF(AZ186=4,G186,0)</f>
        <v>0</v>
      </c>
      <c r="BE186" s="218">
        <f>IF(AZ186=5,G186,0)</f>
        <v>0</v>
      </c>
      <c r="CA186" s="245">
        <v>7</v>
      </c>
      <c r="CB186" s="245">
        <v>1001</v>
      </c>
    </row>
    <row r="187" spans="1:80" x14ac:dyDescent="0.2">
      <c r="A187" s="263"/>
      <c r="B187" s="264" t="s">
        <v>99</v>
      </c>
      <c r="C187" s="265" t="s">
        <v>295</v>
      </c>
      <c r="D187" s="266"/>
      <c r="E187" s="267"/>
      <c r="F187" s="268"/>
      <c r="G187" s="269">
        <f>SUM(G179:G186)</f>
        <v>0</v>
      </c>
      <c r="H187" s="270"/>
      <c r="I187" s="271">
        <f>SUM(I179:I186)</f>
        <v>0.12808600000000001</v>
      </c>
      <c r="J187" s="270"/>
      <c r="K187" s="271">
        <f>SUM(K179:K186)</f>
        <v>0</v>
      </c>
      <c r="O187" s="245">
        <v>4</v>
      </c>
      <c r="BA187" s="272">
        <f>SUM(BA179:BA186)</f>
        <v>0</v>
      </c>
      <c r="BB187" s="272">
        <f>SUM(BB179:BB186)</f>
        <v>0</v>
      </c>
      <c r="BC187" s="272">
        <f>SUM(BC179:BC186)</f>
        <v>0</v>
      </c>
      <c r="BD187" s="272">
        <f>SUM(BD179:BD186)</f>
        <v>0</v>
      </c>
      <c r="BE187" s="272">
        <f>SUM(BE179:BE186)</f>
        <v>0</v>
      </c>
    </row>
    <row r="188" spans="1:80" x14ac:dyDescent="0.2">
      <c r="A188" s="235" t="s">
        <v>96</v>
      </c>
      <c r="B188" s="236" t="s">
        <v>309</v>
      </c>
      <c r="C188" s="237" t="s">
        <v>310</v>
      </c>
      <c r="D188" s="238"/>
      <c r="E188" s="239"/>
      <c r="F188" s="239"/>
      <c r="G188" s="240"/>
      <c r="H188" s="241"/>
      <c r="I188" s="242"/>
      <c r="J188" s="243"/>
      <c r="K188" s="244"/>
      <c r="O188" s="245">
        <v>1</v>
      </c>
    </row>
    <row r="189" spans="1:80" ht="22.5" x14ac:dyDescent="0.2">
      <c r="A189" s="246">
        <v>54</v>
      </c>
      <c r="B189" s="247" t="s">
        <v>312</v>
      </c>
      <c r="C189" s="248" t="s">
        <v>313</v>
      </c>
      <c r="D189" s="249" t="s">
        <v>113</v>
      </c>
      <c r="E189" s="250">
        <v>8.5500000000000007</v>
      </c>
      <c r="F189" s="250"/>
      <c r="G189" s="251">
        <f>E189*F189</f>
        <v>0</v>
      </c>
      <c r="H189" s="252">
        <v>3.1E-4</v>
      </c>
      <c r="I189" s="253">
        <f>E189*H189</f>
        <v>2.6505000000000001E-3</v>
      </c>
      <c r="J189" s="252">
        <v>0</v>
      </c>
      <c r="K189" s="253">
        <f>E189*J189</f>
        <v>0</v>
      </c>
      <c r="O189" s="245">
        <v>2</v>
      </c>
      <c r="AA189" s="218">
        <v>1</v>
      </c>
      <c r="AB189" s="218">
        <v>7</v>
      </c>
      <c r="AC189" s="218">
        <v>7</v>
      </c>
      <c r="AZ189" s="218">
        <v>2</v>
      </c>
      <c r="BA189" s="218">
        <f>IF(AZ189=1,G189,0)</f>
        <v>0</v>
      </c>
      <c r="BB189" s="218">
        <f>IF(AZ189=2,G189,0)</f>
        <v>0</v>
      </c>
      <c r="BC189" s="218">
        <f>IF(AZ189=3,G189,0)</f>
        <v>0</v>
      </c>
      <c r="BD189" s="218">
        <f>IF(AZ189=4,G189,0)</f>
        <v>0</v>
      </c>
      <c r="BE189" s="218">
        <f>IF(AZ189=5,G189,0)</f>
        <v>0</v>
      </c>
      <c r="CA189" s="245">
        <v>1</v>
      </c>
      <c r="CB189" s="245">
        <v>7</v>
      </c>
    </row>
    <row r="190" spans="1:80" x14ac:dyDescent="0.2">
      <c r="A190" s="254"/>
      <c r="B190" s="257"/>
      <c r="C190" s="317" t="s">
        <v>449</v>
      </c>
      <c r="D190" s="318"/>
      <c r="E190" s="258">
        <v>8.5500000000000007</v>
      </c>
      <c r="F190" s="259"/>
      <c r="G190" s="260"/>
      <c r="H190" s="261"/>
      <c r="I190" s="255"/>
      <c r="J190" s="262"/>
      <c r="K190" s="255"/>
      <c r="M190" s="256" t="s">
        <v>449</v>
      </c>
      <c r="O190" s="245"/>
    </row>
    <row r="191" spans="1:80" x14ac:dyDescent="0.2">
      <c r="A191" s="246">
        <v>55</v>
      </c>
      <c r="B191" s="247" t="s">
        <v>315</v>
      </c>
      <c r="C191" s="248" t="s">
        <v>316</v>
      </c>
      <c r="D191" s="249" t="s">
        <v>113</v>
      </c>
      <c r="E191" s="250">
        <v>8.5500000000000007</v>
      </c>
      <c r="F191" s="250"/>
      <c r="G191" s="251">
        <f>E191*F191</f>
        <v>0</v>
      </c>
      <c r="H191" s="252">
        <v>6.9999999999999994E-5</v>
      </c>
      <c r="I191" s="253">
        <f>E191*H191</f>
        <v>5.9849999999999997E-4</v>
      </c>
      <c r="J191" s="252">
        <v>0</v>
      </c>
      <c r="K191" s="253">
        <f>E191*J191</f>
        <v>0</v>
      </c>
      <c r="O191" s="245">
        <v>2</v>
      </c>
      <c r="AA191" s="218">
        <v>1</v>
      </c>
      <c r="AB191" s="218">
        <v>7</v>
      </c>
      <c r="AC191" s="218">
        <v>7</v>
      </c>
      <c r="AZ191" s="218">
        <v>2</v>
      </c>
      <c r="BA191" s="218">
        <f>IF(AZ191=1,G191,0)</f>
        <v>0</v>
      </c>
      <c r="BB191" s="218">
        <f>IF(AZ191=2,G191,0)</f>
        <v>0</v>
      </c>
      <c r="BC191" s="218">
        <f>IF(AZ191=3,G191,0)</f>
        <v>0</v>
      </c>
      <c r="BD191" s="218">
        <f>IF(AZ191=4,G191,0)</f>
        <v>0</v>
      </c>
      <c r="BE191" s="218">
        <f>IF(AZ191=5,G191,0)</f>
        <v>0</v>
      </c>
      <c r="CA191" s="245">
        <v>1</v>
      </c>
      <c r="CB191" s="245">
        <v>7</v>
      </c>
    </row>
    <row r="192" spans="1:80" x14ac:dyDescent="0.2">
      <c r="A192" s="254"/>
      <c r="B192" s="257"/>
      <c r="C192" s="317" t="s">
        <v>449</v>
      </c>
      <c r="D192" s="318"/>
      <c r="E192" s="258">
        <v>8.5500000000000007</v>
      </c>
      <c r="F192" s="259"/>
      <c r="G192" s="260"/>
      <c r="H192" s="261"/>
      <c r="I192" s="255"/>
      <c r="J192" s="262"/>
      <c r="K192" s="255"/>
      <c r="M192" s="256" t="s">
        <v>449</v>
      </c>
      <c r="O192" s="245"/>
    </row>
    <row r="193" spans="1:80" x14ac:dyDescent="0.2">
      <c r="A193" s="246">
        <v>56</v>
      </c>
      <c r="B193" s="247" t="s">
        <v>317</v>
      </c>
      <c r="C193" s="248" t="s">
        <v>318</v>
      </c>
      <c r="D193" s="249" t="s">
        <v>113</v>
      </c>
      <c r="E193" s="250">
        <v>8.5500000000000007</v>
      </c>
      <c r="F193" s="250"/>
      <c r="G193" s="251">
        <f>E193*F193</f>
        <v>0</v>
      </c>
      <c r="H193" s="252">
        <v>1.0000000000000001E-5</v>
      </c>
      <c r="I193" s="253">
        <f>E193*H193</f>
        <v>8.5500000000000018E-5</v>
      </c>
      <c r="J193" s="252">
        <v>0</v>
      </c>
      <c r="K193" s="253">
        <f>E193*J193</f>
        <v>0</v>
      </c>
      <c r="O193" s="245">
        <v>2</v>
      </c>
      <c r="AA193" s="218">
        <v>1</v>
      </c>
      <c r="AB193" s="218">
        <v>7</v>
      </c>
      <c r="AC193" s="218">
        <v>7</v>
      </c>
      <c r="AZ193" s="218">
        <v>2</v>
      </c>
      <c r="BA193" s="218">
        <f>IF(AZ193=1,G193,0)</f>
        <v>0</v>
      </c>
      <c r="BB193" s="218">
        <f>IF(AZ193=2,G193,0)</f>
        <v>0</v>
      </c>
      <c r="BC193" s="218">
        <f>IF(AZ193=3,G193,0)</f>
        <v>0</v>
      </c>
      <c r="BD193" s="218">
        <f>IF(AZ193=4,G193,0)</f>
        <v>0</v>
      </c>
      <c r="BE193" s="218">
        <f>IF(AZ193=5,G193,0)</f>
        <v>0</v>
      </c>
      <c r="CA193" s="245">
        <v>1</v>
      </c>
      <c r="CB193" s="245">
        <v>7</v>
      </c>
    </row>
    <row r="194" spans="1:80" x14ac:dyDescent="0.2">
      <c r="A194" s="254"/>
      <c r="B194" s="257"/>
      <c r="C194" s="317" t="s">
        <v>449</v>
      </c>
      <c r="D194" s="318"/>
      <c r="E194" s="258">
        <v>8.5500000000000007</v>
      </c>
      <c r="F194" s="259"/>
      <c r="G194" s="260"/>
      <c r="H194" s="261"/>
      <c r="I194" s="255"/>
      <c r="J194" s="262"/>
      <c r="K194" s="255"/>
      <c r="M194" s="256" t="s">
        <v>449</v>
      </c>
      <c r="O194" s="245"/>
    </row>
    <row r="195" spans="1:80" x14ac:dyDescent="0.2">
      <c r="A195" s="263"/>
      <c r="B195" s="264" t="s">
        <v>99</v>
      </c>
      <c r="C195" s="265" t="s">
        <v>311</v>
      </c>
      <c r="D195" s="266"/>
      <c r="E195" s="267"/>
      <c r="F195" s="268"/>
      <c r="G195" s="269">
        <f>SUM(G188:G194)</f>
        <v>0</v>
      </c>
      <c r="H195" s="270"/>
      <c r="I195" s="271">
        <f>SUM(I188:I194)</f>
        <v>3.3345000000000002E-3</v>
      </c>
      <c r="J195" s="270"/>
      <c r="K195" s="271">
        <f>SUM(K188:K194)</f>
        <v>0</v>
      </c>
      <c r="O195" s="245">
        <v>4</v>
      </c>
      <c r="BA195" s="272">
        <f>SUM(BA188:BA194)</f>
        <v>0</v>
      </c>
      <c r="BB195" s="272">
        <f>SUM(BB188:BB194)</f>
        <v>0</v>
      </c>
      <c r="BC195" s="272">
        <f>SUM(BC188:BC194)</f>
        <v>0</v>
      </c>
      <c r="BD195" s="272">
        <f>SUM(BD188:BD194)</f>
        <v>0</v>
      </c>
      <c r="BE195" s="272">
        <f>SUM(BE188:BE194)</f>
        <v>0</v>
      </c>
    </row>
    <row r="196" spans="1:80" x14ac:dyDescent="0.2">
      <c r="A196" s="235" t="s">
        <v>96</v>
      </c>
      <c r="B196" s="236" t="s">
        <v>319</v>
      </c>
      <c r="C196" s="237" t="s">
        <v>320</v>
      </c>
      <c r="D196" s="238"/>
      <c r="E196" s="239"/>
      <c r="F196" s="239"/>
      <c r="G196" s="240"/>
      <c r="H196" s="241"/>
      <c r="I196" s="242"/>
      <c r="J196" s="243"/>
      <c r="K196" s="244"/>
      <c r="O196" s="245">
        <v>1</v>
      </c>
    </row>
    <row r="197" spans="1:80" x14ac:dyDescent="0.2">
      <c r="A197" s="246">
        <v>57</v>
      </c>
      <c r="B197" s="247" t="s">
        <v>322</v>
      </c>
      <c r="C197" s="248" t="s">
        <v>323</v>
      </c>
      <c r="D197" s="249" t="s">
        <v>113</v>
      </c>
      <c r="E197" s="250">
        <v>205.3</v>
      </c>
      <c r="F197" s="250"/>
      <c r="G197" s="251">
        <f>E197*F197</f>
        <v>0</v>
      </c>
      <c r="H197" s="252">
        <v>1.4999999999999999E-4</v>
      </c>
      <c r="I197" s="253">
        <f>E197*H197</f>
        <v>3.0794999999999999E-2</v>
      </c>
      <c r="J197" s="252">
        <v>0</v>
      </c>
      <c r="K197" s="253">
        <f>E197*J197</f>
        <v>0</v>
      </c>
      <c r="O197" s="245">
        <v>2</v>
      </c>
      <c r="AA197" s="218">
        <v>1</v>
      </c>
      <c r="AB197" s="218">
        <v>7</v>
      </c>
      <c r="AC197" s="218">
        <v>7</v>
      </c>
      <c r="AZ197" s="218">
        <v>2</v>
      </c>
      <c r="BA197" s="218">
        <f>IF(AZ197=1,G197,0)</f>
        <v>0</v>
      </c>
      <c r="BB197" s="218">
        <f>IF(AZ197=2,G197,0)</f>
        <v>0</v>
      </c>
      <c r="BC197" s="218">
        <f>IF(AZ197=3,G197,0)</f>
        <v>0</v>
      </c>
      <c r="BD197" s="218">
        <f>IF(AZ197=4,G197,0)</f>
        <v>0</v>
      </c>
      <c r="BE197" s="218">
        <f>IF(AZ197=5,G197,0)</f>
        <v>0</v>
      </c>
      <c r="CA197" s="245">
        <v>1</v>
      </c>
      <c r="CB197" s="245">
        <v>7</v>
      </c>
    </row>
    <row r="198" spans="1:80" x14ac:dyDescent="0.2">
      <c r="A198" s="254"/>
      <c r="B198" s="257"/>
      <c r="C198" s="317" t="s">
        <v>450</v>
      </c>
      <c r="D198" s="318"/>
      <c r="E198" s="258">
        <v>205.3</v>
      </c>
      <c r="F198" s="259"/>
      <c r="G198" s="260"/>
      <c r="H198" s="261"/>
      <c r="I198" s="255"/>
      <c r="J198" s="262"/>
      <c r="K198" s="255"/>
      <c r="M198" s="256" t="s">
        <v>450</v>
      </c>
      <c r="O198" s="245"/>
    </row>
    <row r="199" spans="1:80" x14ac:dyDescent="0.2">
      <c r="A199" s="246">
        <v>58</v>
      </c>
      <c r="B199" s="247" t="s">
        <v>325</v>
      </c>
      <c r="C199" s="248" t="s">
        <v>326</v>
      </c>
      <c r="D199" s="249" t="s">
        <v>113</v>
      </c>
      <c r="E199" s="250">
        <v>205.3</v>
      </c>
      <c r="F199" s="250"/>
      <c r="G199" s="251">
        <f>E199*F199</f>
        <v>0</v>
      </c>
      <c r="H199" s="252">
        <v>0</v>
      </c>
      <c r="I199" s="253">
        <f>E199*H199</f>
        <v>0</v>
      </c>
      <c r="J199" s="252">
        <v>0</v>
      </c>
      <c r="K199" s="253">
        <f>E199*J199</f>
        <v>0</v>
      </c>
      <c r="O199" s="245">
        <v>2</v>
      </c>
      <c r="AA199" s="218">
        <v>1</v>
      </c>
      <c r="AB199" s="218">
        <v>7</v>
      </c>
      <c r="AC199" s="218">
        <v>7</v>
      </c>
      <c r="AZ199" s="218">
        <v>2</v>
      </c>
      <c r="BA199" s="218">
        <f>IF(AZ199=1,G199,0)</f>
        <v>0</v>
      </c>
      <c r="BB199" s="218">
        <f>IF(AZ199=2,G199,0)</f>
        <v>0</v>
      </c>
      <c r="BC199" s="218">
        <f>IF(AZ199=3,G199,0)</f>
        <v>0</v>
      </c>
      <c r="BD199" s="218">
        <f>IF(AZ199=4,G199,0)</f>
        <v>0</v>
      </c>
      <c r="BE199" s="218">
        <f>IF(AZ199=5,G199,0)</f>
        <v>0</v>
      </c>
      <c r="CA199" s="245">
        <v>1</v>
      </c>
      <c r="CB199" s="245">
        <v>7</v>
      </c>
    </row>
    <row r="200" spans="1:80" x14ac:dyDescent="0.2">
      <c r="A200" s="254"/>
      <c r="B200" s="257"/>
      <c r="C200" s="317" t="s">
        <v>450</v>
      </c>
      <c r="D200" s="318"/>
      <c r="E200" s="258">
        <v>205.3</v>
      </c>
      <c r="F200" s="259"/>
      <c r="G200" s="260"/>
      <c r="H200" s="261"/>
      <c r="I200" s="255"/>
      <c r="J200" s="262"/>
      <c r="K200" s="255"/>
      <c r="M200" s="256" t="s">
        <v>450</v>
      </c>
      <c r="O200" s="245"/>
    </row>
    <row r="201" spans="1:80" x14ac:dyDescent="0.2">
      <c r="A201" s="246">
        <v>59</v>
      </c>
      <c r="B201" s="247" t="s">
        <v>327</v>
      </c>
      <c r="C201" s="248" t="s">
        <v>493</v>
      </c>
      <c r="D201" s="249" t="s">
        <v>113</v>
      </c>
      <c r="E201" s="250">
        <v>205.3</v>
      </c>
      <c r="F201" s="250"/>
      <c r="G201" s="251">
        <f>E201*F201</f>
        <v>0</v>
      </c>
      <c r="H201" s="252">
        <v>2.2000000000000001E-4</v>
      </c>
      <c r="I201" s="253">
        <f>E201*H201</f>
        <v>4.5166000000000005E-2</v>
      </c>
      <c r="J201" s="252">
        <v>0</v>
      </c>
      <c r="K201" s="253">
        <f>E201*J201</f>
        <v>0</v>
      </c>
      <c r="O201" s="245">
        <v>2</v>
      </c>
      <c r="AA201" s="218">
        <v>1</v>
      </c>
      <c r="AB201" s="218">
        <v>7</v>
      </c>
      <c r="AC201" s="218">
        <v>7</v>
      </c>
      <c r="AZ201" s="218">
        <v>2</v>
      </c>
      <c r="BA201" s="218">
        <f>IF(AZ201=1,G201,0)</f>
        <v>0</v>
      </c>
      <c r="BB201" s="218">
        <f>IF(AZ201=2,G201,0)</f>
        <v>0</v>
      </c>
      <c r="BC201" s="218">
        <f>IF(AZ201=3,G201,0)</f>
        <v>0</v>
      </c>
      <c r="BD201" s="218">
        <f>IF(AZ201=4,G201,0)</f>
        <v>0</v>
      </c>
      <c r="BE201" s="218">
        <f>IF(AZ201=5,G201,0)</f>
        <v>0</v>
      </c>
      <c r="CA201" s="245">
        <v>1</v>
      </c>
      <c r="CB201" s="245">
        <v>7</v>
      </c>
    </row>
    <row r="202" spans="1:80" x14ac:dyDescent="0.2">
      <c r="A202" s="254"/>
      <c r="B202" s="257"/>
      <c r="C202" s="317" t="s">
        <v>451</v>
      </c>
      <c r="D202" s="318"/>
      <c r="E202" s="258">
        <v>41.475000000000001</v>
      </c>
      <c r="F202" s="259"/>
      <c r="G202" s="260"/>
      <c r="H202" s="261"/>
      <c r="I202" s="255"/>
      <c r="J202" s="262"/>
      <c r="K202" s="255"/>
      <c r="M202" s="256" t="s">
        <v>451</v>
      </c>
      <c r="O202" s="245"/>
    </row>
    <row r="203" spans="1:80" x14ac:dyDescent="0.2">
      <c r="A203" s="254"/>
      <c r="B203" s="257"/>
      <c r="C203" s="317" t="s">
        <v>452</v>
      </c>
      <c r="D203" s="318"/>
      <c r="E203" s="258">
        <v>1.41</v>
      </c>
      <c r="F203" s="259"/>
      <c r="G203" s="260"/>
      <c r="H203" s="261"/>
      <c r="I203" s="255"/>
      <c r="J203" s="262"/>
      <c r="K203" s="255"/>
      <c r="M203" s="256" t="s">
        <v>452</v>
      </c>
      <c r="O203" s="245"/>
    </row>
    <row r="204" spans="1:80" x14ac:dyDescent="0.2">
      <c r="A204" s="254"/>
      <c r="B204" s="257"/>
      <c r="C204" s="317" t="s">
        <v>453</v>
      </c>
      <c r="D204" s="318"/>
      <c r="E204" s="258">
        <v>5.7450000000000001</v>
      </c>
      <c r="F204" s="259"/>
      <c r="G204" s="260"/>
      <c r="H204" s="261"/>
      <c r="I204" s="255"/>
      <c r="J204" s="262"/>
      <c r="K204" s="255"/>
      <c r="M204" s="256" t="s">
        <v>453</v>
      </c>
      <c r="O204" s="245"/>
    </row>
    <row r="205" spans="1:80" x14ac:dyDescent="0.2">
      <c r="A205" s="254"/>
      <c r="B205" s="257"/>
      <c r="C205" s="317" t="s">
        <v>454</v>
      </c>
      <c r="D205" s="318"/>
      <c r="E205" s="258">
        <v>116.01</v>
      </c>
      <c r="F205" s="259"/>
      <c r="G205" s="260"/>
      <c r="H205" s="261"/>
      <c r="I205" s="255"/>
      <c r="J205" s="262"/>
      <c r="K205" s="255"/>
      <c r="M205" s="256" t="s">
        <v>454</v>
      </c>
      <c r="O205" s="245"/>
    </row>
    <row r="206" spans="1:80" x14ac:dyDescent="0.2">
      <c r="A206" s="254"/>
      <c r="B206" s="257"/>
      <c r="C206" s="317" t="s">
        <v>455</v>
      </c>
      <c r="D206" s="318"/>
      <c r="E206" s="258">
        <v>40.65</v>
      </c>
      <c r="F206" s="259"/>
      <c r="G206" s="260"/>
      <c r="H206" s="261"/>
      <c r="I206" s="255"/>
      <c r="J206" s="262"/>
      <c r="K206" s="255"/>
      <c r="M206" s="256" t="s">
        <v>455</v>
      </c>
      <c r="O206" s="245"/>
    </row>
    <row r="207" spans="1:80" x14ac:dyDescent="0.2">
      <c r="A207" s="254"/>
      <c r="B207" s="257"/>
      <c r="C207" s="317" t="s">
        <v>456</v>
      </c>
      <c r="D207" s="318"/>
      <c r="E207" s="258">
        <v>0.01</v>
      </c>
      <c r="F207" s="259"/>
      <c r="G207" s="260"/>
      <c r="H207" s="261"/>
      <c r="I207" s="255"/>
      <c r="J207" s="262"/>
      <c r="K207" s="255"/>
      <c r="M207" s="256" t="s">
        <v>456</v>
      </c>
      <c r="O207" s="245"/>
    </row>
    <row r="208" spans="1:80" x14ac:dyDescent="0.2">
      <c r="A208" s="263"/>
      <c r="B208" s="264" t="s">
        <v>99</v>
      </c>
      <c r="C208" s="265" t="s">
        <v>321</v>
      </c>
      <c r="D208" s="266"/>
      <c r="E208" s="267"/>
      <c r="F208" s="268"/>
      <c r="G208" s="269">
        <f>SUM(G196:G207)</f>
        <v>0</v>
      </c>
      <c r="H208" s="270"/>
      <c r="I208" s="271">
        <f>SUM(I196:I207)</f>
        <v>7.5961000000000001E-2</v>
      </c>
      <c r="J208" s="270"/>
      <c r="K208" s="271">
        <f>SUM(K196:K207)</f>
        <v>0</v>
      </c>
      <c r="O208" s="245">
        <v>4</v>
      </c>
      <c r="BA208" s="272">
        <f>SUM(BA196:BA207)</f>
        <v>0</v>
      </c>
      <c r="BB208" s="272">
        <f>SUM(BB196:BB207)</f>
        <v>0</v>
      </c>
      <c r="BC208" s="272">
        <f>SUM(BC196:BC207)</f>
        <v>0</v>
      </c>
      <c r="BD208" s="272">
        <f>SUM(BD196:BD207)</f>
        <v>0</v>
      </c>
      <c r="BE208" s="272">
        <f>SUM(BE196:BE207)</f>
        <v>0</v>
      </c>
    </row>
    <row r="209" spans="1:80" x14ac:dyDescent="0.2">
      <c r="A209" s="235" t="s">
        <v>96</v>
      </c>
      <c r="B209" s="236" t="s">
        <v>340</v>
      </c>
      <c r="C209" s="237" t="s">
        <v>341</v>
      </c>
      <c r="D209" s="238"/>
      <c r="E209" s="239"/>
      <c r="F209" s="239"/>
      <c r="G209" s="240"/>
      <c r="H209" s="241"/>
      <c r="I209" s="242"/>
      <c r="J209" s="243"/>
      <c r="K209" s="244"/>
      <c r="O209" s="245">
        <v>1</v>
      </c>
    </row>
    <row r="210" spans="1:80" ht="33.75" x14ac:dyDescent="0.2">
      <c r="A210" s="246">
        <v>60</v>
      </c>
      <c r="B210" s="247" t="s">
        <v>457</v>
      </c>
      <c r="C210" s="248" t="s">
        <v>474</v>
      </c>
      <c r="D210" s="249" t="s">
        <v>98</v>
      </c>
      <c r="E210" s="250">
        <v>6</v>
      </c>
      <c r="F210" s="250"/>
      <c r="G210" s="251">
        <f>E210*F210</f>
        <v>0</v>
      </c>
      <c r="H210" s="252">
        <v>0</v>
      </c>
      <c r="I210" s="253">
        <f>E210*H210</f>
        <v>0</v>
      </c>
      <c r="J210" s="252"/>
      <c r="K210" s="253">
        <f>E210*J210</f>
        <v>0</v>
      </c>
      <c r="O210" s="245">
        <v>2</v>
      </c>
      <c r="AA210" s="218">
        <v>12</v>
      </c>
      <c r="AB210" s="218">
        <v>0</v>
      </c>
      <c r="AC210" s="218">
        <v>13</v>
      </c>
      <c r="AZ210" s="218">
        <v>2</v>
      </c>
      <c r="BA210" s="218">
        <f>IF(AZ210=1,G210,0)</f>
        <v>0</v>
      </c>
      <c r="BB210" s="218">
        <f>IF(AZ210=2,G210,0)</f>
        <v>0</v>
      </c>
      <c r="BC210" s="218">
        <f>IF(AZ210=3,G210,0)</f>
        <v>0</v>
      </c>
      <c r="BD210" s="218">
        <f>IF(AZ210=4,G210,0)</f>
        <v>0</v>
      </c>
      <c r="BE210" s="218">
        <f>IF(AZ210=5,G210,0)</f>
        <v>0</v>
      </c>
      <c r="CA210" s="245">
        <v>12</v>
      </c>
      <c r="CB210" s="245">
        <v>0</v>
      </c>
    </row>
    <row r="211" spans="1:80" x14ac:dyDescent="0.2">
      <c r="A211" s="254"/>
      <c r="B211" s="257"/>
      <c r="C211" s="317" t="s">
        <v>458</v>
      </c>
      <c r="D211" s="318"/>
      <c r="E211" s="258">
        <v>6</v>
      </c>
      <c r="F211" s="259"/>
      <c r="G211" s="260"/>
      <c r="H211" s="261"/>
      <c r="I211" s="255"/>
      <c r="J211" s="262"/>
      <c r="K211" s="255"/>
      <c r="M211" s="256">
        <v>6</v>
      </c>
      <c r="O211" s="245"/>
    </row>
    <row r="212" spans="1:80" x14ac:dyDescent="0.2">
      <c r="A212" s="263"/>
      <c r="B212" s="264" t="s">
        <v>99</v>
      </c>
      <c r="C212" s="265" t="s">
        <v>342</v>
      </c>
      <c r="D212" s="266"/>
      <c r="E212" s="267"/>
      <c r="F212" s="268"/>
      <c r="G212" s="269">
        <f>SUM(G209:G211)</f>
        <v>0</v>
      </c>
      <c r="H212" s="270"/>
      <c r="I212" s="271">
        <f>SUM(I209:I211)</f>
        <v>0</v>
      </c>
      <c r="J212" s="270"/>
      <c r="K212" s="271">
        <f>SUM(K209:K211)</f>
        <v>0</v>
      </c>
      <c r="O212" s="245">
        <v>4</v>
      </c>
      <c r="BA212" s="272">
        <f>SUM(BA209:BA211)</f>
        <v>0</v>
      </c>
      <c r="BB212" s="272">
        <f>SUM(BB209:BB211)</f>
        <v>0</v>
      </c>
      <c r="BC212" s="272">
        <f>SUM(BC209:BC211)</f>
        <v>0</v>
      </c>
      <c r="BD212" s="272">
        <f>SUM(BD209:BD211)</f>
        <v>0</v>
      </c>
      <c r="BE212" s="272">
        <f>SUM(BE209:BE211)</f>
        <v>0</v>
      </c>
    </row>
    <row r="213" spans="1:80" x14ac:dyDescent="0.2">
      <c r="E213" s="218"/>
    </row>
    <row r="214" spans="1:80" x14ac:dyDescent="0.2">
      <c r="E214" s="218"/>
    </row>
    <row r="215" spans="1:80" x14ac:dyDescent="0.2">
      <c r="E215" s="218"/>
    </row>
    <row r="216" spans="1:80" x14ac:dyDescent="0.2">
      <c r="E216" s="218"/>
    </row>
    <row r="217" spans="1:80" x14ac:dyDescent="0.2">
      <c r="E217" s="218"/>
    </row>
    <row r="218" spans="1:80" x14ac:dyDescent="0.2">
      <c r="E218" s="218"/>
    </row>
    <row r="219" spans="1:80" x14ac:dyDescent="0.2">
      <c r="E219" s="218"/>
    </row>
    <row r="220" spans="1:80" x14ac:dyDescent="0.2">
      <c r="E220" s="218"/>
    </row>
    <row r="221" spans="1:80" x14ac:dyDescent="0.2">
      <c r="E221" s="218"/>
    </row>
    <row r="222" spans="1:80" x14ac:dyDescent="0.2">
      <c r="E222" s="218"/>
    </row>
    <row r="223" spans="1:80" x14ac:dyDescent="0.2">
      <c r="E223" s="218"/>
    </row>
    <row r="224" spans="1:80" x14ac:dyDescent="0.2">
      <c r="E224" s="218"/>
    </row>
    <row r="225" spans="1:7" x14ac:dyDescent="0.2">
      <c r="E225" s="218"/>
    </row>
    <row r="226" spans="1:7" x14ac:dyDescent="0.2">
      <c r="E226" s="218"/>
    </row>
    <row r="227" spans="1:7" x14ac:dyDescent="0.2">
      <c r="E227" s="218"/>
    </row>
    <row r="228" spans="1:7" x14ac:dyDescent="0.2">
      <c r="E228" s="218"/>
    </row>
    <row r="229" spans="1:7" x14ac:dyDescent="0.2">
      <c r="E229" s="218"/>
    </row>
    <row r="230" spans="1:7" x14ac:dyDescent="0.2">
      <c r="E230" s="218"/>
    </row>
    <row r="231" spans="1:7" x14ac:dyDescent="0.2">
      <c r="E231" s="218"/>
    </row>
    <row r="232" spans="1:7" x14ac:dyDescent="0.2">
      <c r="E232" s="218"/>
    </row>
    <row r="233" spans="1:7" x14ac:dyDescent="0.2">
      <c r="E233" s="218"/>
    </row>
    <row r="234" spans="1:7" x14ac:dyDescent="0.2">
      <c r="E234" s="218"/>
    </row>
    <row r="235" spans="1:7" x14ac:dyDescent="0.2">
      <c r="E235" s="218"/>
    </row>
    <row r="236" spans="1:7" x14ac:dyDescent="0.2">
      <c r="A236" s="262"/>
      <c r="B236" s="262"/>
      <c r="C236" s="262"/>
      <c r="D236" s="262"/>
      <c r="E236" s="262"/>
      <c r="F236" s="262"/>
      <c r="G236" s="262"/>
    </row>
    <row r="237" spans="1:7" x14ac:dyDescent="0.2">
      <c r="A237" s="262"/>
      <c r="B237" s="262"/>
      <c r="C237" s="262"/>
      <c r="D237" s="262"/>
      <c r="E237" s="262"/>
      <c r="F237" s="262"/>
      <c r="G237" s="262"/>
    </row>
    <row r="238" spans="1:7" x14ac:dyDescent="0.2">
      <c r="A238" s="262"/>
      <c r="B238" s="262"/>
      <c r="C238" s="262"/>
      <c r="D238" s="262"/>
      <c r="E238" s="262"/>
      <c r="F238" s="262"/>
      <c r="G238" s="262"/>
    </row>
    <row r="239" spans="1:7" x14ac:dyDescent="0.2">
      <c r="A239" s="262"/>
      <c r="B239" s="262"/>
      <c r="C239" s="262"/>
      <c r="D239" s="262"/>
      <c r="E239" s="262"/>
      <c r="F239" s="262"/>
      <c r="G239" s="262"/>
    </row>
    <row r="240" spans="1:7" x14ac:dyDescent="0.2">
      <c r="E240" s="218"/>
    </row>
    <row r="241" spans="5:5" x14ac:dyDescent="0.2">
      <c r="E241" s="218"/>
    </row>
    <row r="242" spans="5:5" x14ac:dyDescent="0.2">
      <c r="E242" s="218"/>
    </row>
    <row r="243" spans="5:5" x14ac:dyDescent="0.2">
      <c r="E243" s="218"/>
    </row>
    <row r="244" spans="5:5" x14ac:dyDescent="0.2">
      <c r="E244" s="218"/>
    </row>
    <row r="245" spans="5:5" x14ac:dyDescent="0.2">
      <c r="E245" s="218"/>
    </row>
    <row r="246" spans="5:5" x14ac:dyDescent="0.2">
      <c r="E246" s="218"/>
    </row>
    <row r="247" spans="5:5" x14ac:dyDescent="0.2">
      <c r="E247" s="218"/>
    </row>
    <row r="248" spans="5:5" x14ac:dyDescent="0.2">
      <c r="E248" s="218"/>
    </row>
    <row r="249" spans="5:5" x14ac:dyDescent="0.2">
      <c r="E249" s="218"/>
    </row>
    <row r="250" spans="5:5" x14ac:dyDescent="0.2">
      <c r="E250" s="218"/>
    </row>
    <row r="251" spans="5:5" x14ac:dyDescent="0.2">
      <c r="E251" s="218"/>
    </row>
    <row r="252" spans="5:5" x14ac:dyDescent="0.2">
      <c r="E252" s="218"/>
    </row>
    <row r="253" spans="5:5" x14ac:dyDescent="0.2">
      <c r="E253" s="218"/>
    </row>
    <row r="254" spans="5:5" x14ac:dyDescent="0.2">
      <c r="E254" s="218"/>
    </row>
    <row r="255" spans="5:5" x14ac:dyDescent="0.2">
      <c r="E255" s="218"/>
    </row>
    <row r="256" spans="5:5" x14ac:dyDescent="0.2">
      <c r="E256" s="218"/>
    </row>
    <row r="257" spans="1:7" x14ac:dyDescent="0.2">
      <c r="E257" s="218"/>
    </row>
    <row r="258" spans="1:7" x14ac:dyDescent="0.2">
      <c r="E258" s="218"/>
    </row>
    <row r="259" spans="1:7" x14ac:dyDescent="0.2">
      <c r="E259" s="218"/>
    </row>
    <row r="260" spans="1:7" x14ac:dyDescent="0.2">
      <c r="E260" s="218"/>
    </row>
    <row r="261" spans="1:7" x14ac:dyDescent="0.2">
      <c r="E261" s="218"/>
    </row>
    <row r="262" spans="1:7" x14ac:dyDescent="0.2">
      <c r="E262" s="218"/>
    </row>
    <row r="263" spans="1:7" x14ac:dyDescent="0.2">
      <c r="E263" s="218"/>
    </row>
    <row r="264" spans="1:7" x14ac:dyDescent="0.2">
      <c r="E264" s="218"/>
    </row>
    <row r="265" spans="1:7" x14ac:dyDescent="0.2">
      <c r="E265" s="218"/>
    </row>
    <row r="266" spans="1:7" x14ac:dyDescent="0.2">
      <c r="E266" s="218"/>
    </row>
    <row r="267" spans="1:7" x14ac:dyDescent="0.2">
      <c r="E267" s="218"/>
    </row>
    <row r="268" spans="1:7" x14ac:dyDescent="0.2">
      <c r="E268" s="218"/>
    </row>
    <row r="269" spans="1:7" x14ac:dyDescent="0.2">
      <c r="E269" s="218"/>
    </row>
    <row r="270" spans="1:7" x14ac:dyDescent="0.2">
      <c r="E270" s="218"/>
    </row>
    <row r="271" spans="1:7" x14ac:dyDescent="0.2">
      <c r="A271" s="273"/>
      <c r="B271" s="273"/>
    </row>
    <row r="272" spans="1:7" x14ac:dyDescent="0.2">
      <c r="A272" s="262"/>
      <c r="B272" s="262"/>
      <c r="C272" s="274"/>
      <c r="D272" s="274"/>
      <c r="E272" s="275"/>
      <c r="F272" s="274"/>
      <c r="G272" s="276"/>
    </row>
    <row r="273" spans="1:7" x14ac:dyDescent="0.2">
      <c r="A273" s="277"/>
      <c r="B273" s="277"/>
      <c r="C273" s="262"/>
      <c r="D273" s="262"/>
      <c r="E273" s="278"/>
      <c r="F273" s="262"/>
      <c r="G273" s="262"/>
    </row>
    <row r="274" spans="1:7" x14ac:dyDescent="0.2">
      <c r="A274" s="262"/>
      <c r="B274" s="262"/>
      <c r="C274" s="262"/>
      <c r="D274" s="262"/>
      <c r="E274" s="278"/>
      <c r="F274" s="262"/>
      <c r="G274" s="262"/>
    </row>
    <row r="275" spans="1:7" x14ac:dyDescent="0.2">
      <c r="A275" s="262"/>
      <c r="B275" s="262"/>
      <c r="C275" s="262"/>
      <c r="D275" s="262"/>
      <c r="E275" s="278"/>
      <c r="F275" s="262"/>
      <c r="G275" s="262"/>
    </row>
    <row r="276" spans="1:7" x14ac:dyDescent="0.2">
      <c r="A276" s="262"/>
      <c r="B276" s="262"/>
      <c r="C276" s="262"/>
      <c r="D276" s="262"/>
      <c r="E276" s="278"/>
      <c r="F276" s="262"/>
      <c r="G276" s="262"/>
    </row>
    <row r="277" spans="1:7" x14ac:dyDescent="0.2">
      <c r="A277" s="262"/>
      <c r="B277" s="262"/>
      <c r="C277" s="262"/>
      <c r="D277" s="262"/>
      <c r="E277" s="278"/>
      <c r="F277" s="262"/>
      <c r="G277" s="262"/>
    </row>
    <row r="278" spans="1:7" x14ac:dyDescent="0.2">
      <c r="A278" s="262"/>
      <c r="B278" s="262"/>
      <c r="C278" s="262"/>
      <c r="D278" s="262"/>
      <c r="E278" s="278"/>
      <c r="F278" s="262"/>
      <c r="G278" s="262"/>
    </row>
    <row r="279" spans="1:7" x14ac:dyDescent="0.2">
      <c r="A279" s="262"/>
      <c r="B279" s="262"/>
      <c r="C279" s="262"/>
      <c r="D279" s="262"/>
      <c r="E279" s="278"/>
      <c r="F279" s="262"/>
      <c r="G279" s="262"/>
    </row>
    <row r="280" spans="1:7" x14ac:dyDescent="0.2">
      <c r="A280" s="262"/>
      <c r="B280" s="262"/>
      <c r="C280" s="262"/>
      <c r="D280" s="262"/>
      <c r="E280" s="278"/>
      <c r="F280" s="262"/>
      <c r="G280" s="262"/>
    </row>
    <row r="281" spans="1:7" x14ac:dyDescent="0.2">
      <c r="A281" s="262"/>
      <c r="B281" s="262"/>
      <c r="C281" s="262"/>
      <c r="D281" s="262"/>
      <c r="E281" s="278"/>
      <c r="F281" s="262"/>
      <c r="G281" s="262"/>
    </row>
    <row r="282" spans="1:7" x14ac:dyDescent="0.2">
      <c r="A282" s="262"/>
      <c r="B282" s="262"/>
      <c r="C282" s="262"/>
      <c r="D282" s="262"/>
      <c r="E282" s="278"/>
      <c r="F282" s="262"/>
      <c r="G282" s="262"/>
    </row>
    <row r="283" spans="1:7" x14ac:dyDescent="0.2">
      <c r="A283" s="262"/>
      <c r="B283" s="262"/>
      <c r="C283" s="262"/>
      <c r="D283" s="262"/>
      <c r="E283" s="278"/>
      <c r="F283" s="262"/>
      <c r="G283" s="262"/>
    </row>
    <row r="284" spans="1:7" x14ac:dyDescent="0.2">
      <c r="A284" s="262"/>
      <c r="B284" s="262"/>
      <c r="C284" s="262"/>
      <c r="D284" s="262"/>
      <c r="E284" s="278"/>
      <c r="F284" s="262"/>
      <c r="G284" s="262"/>
    </row>
    <row r="285" spans="1:7" x14ac:dyDescent="0.2">
      <c r="A285" s="262"/>
      <c r="B285" s="262"/>
      <c r="C285" s="262"/>
      <c r="D285" s="262"/>
      <c r="E285" s="278"/>
      <c r="F285" s="262"/>
      <c r="G285" s="262"/>
    </row>
  </sheetData>
  <mergeCells count="122">
    <mergeCell ref="C211:D211"/>
    <mergeCell ref="C198:D198"/>
    <mergeCell ref="C200:D200"/>
    <mergeCell ref="C202:D202"/>
    <mergeCell ref="C203:D203"/>
    <mergeCell ref="C204:D204"/>
    <mergeCell ref="C205:D205"/>
    <mergeCell ref="C206:D206"/>
    <mergeCell ref="C207:D207"/>
    <mergeCell ref="C190:D190"/>
    <mergeCell ref="C192:D192"/>
    <mergeCell ref="C194:D194"/>
    <mergeCell ref="C174:D174"/>
    <mergeCell ref="C175:D175"/>
    <mergeCell ref="C176:D176"/>
    <mergeCell ref="C181:D181"/>
    <mergeCell ref="C182:D182"/>
    <mergeCell ref="C184:D184"/>
    <mergeCell ref="C185:D185"/>
    <mergeCell ref="C167:D167"/>
    <mergeCell ref="C168:D168"/>
    <mergeCell ref="C169:D169"/>
    <mergeCell ref="C170:D170"/>
    <mergeCell ref="C172:D172"/>
    <mergeCell ref="C173:D173"/>
    <mergeCell ref="C152:D152"/>
    <mergeCell ref="C154:D154"/>
    <mergeCell ref="C156:D156"/>
    <mergeCell ref="C158:D158"/>
    <mergeCell ref="C160:D160"/>
    <mergeCell ref="C162:D162"/>
    <mergeCell ref="C164:D164"/>
    <mergeCell ref="C166:D166"/>
    <mergeCell ref="C139:D139"/>
    <mergeCell ref="C141:D141"/>
    <mergeCell ref="C143:D143"/>
    <mergeCell ref="C145:D145"/>
    <mergeCell ref="C147:D147"/>
    <mergeCell ref="C125:D125"/>
    <mergeCell ref="C127:D127"/>
    <mergeCell ref="C128:D128"/>
    <mergeCell ref="C130:D130"/>
    <mergeCell ref="C132:D132"/>
    <mergeCell ref="C134:D134"/>
    <mergeCell ref="C111:D111"/>
    <mergeCell ref="C112:D112"/>
    <mergeCell ref="C114:D114"/>
    <mergeCell ref="C116:D116"/>
    <mergeCell ref="C118:D118"/>
    <mergeCell ref="C95:D95"/>
    <mergeCell ref="C97:D97"/>
    <mergeCell ref="C98:D98"/>
    <mergeCell ref="C99:D99"/>
    <mergeCell ref="C100:D100"/>
    <mergeCell ref="C101:D101"/>
    <mergeCell ref="C102:D102"/>
    <mergeCell ref="C104:D104"/>
    <mergeCell ref="C105:D105"/>
    <mergeCell ref="C86:D86"/>
    <mergeCell ref="C87:D87"/>
    <mergeCell ref="C88:D88"/>
    <mergeCell ref="C89:D89"/>
    <mergeCell ref="C91:D91"/>
    <mergeCell ref="C107:D107"/>
    <mergeCell ref="C76:D76"/>
    <mergeCell ref="C78:D78"/>
    <mergeCell ref="C80:D80"/>
    <mergeCell ref="C82:D82"/>
    <mergeCell ref="C84:D84"/>
    <mergeCell ref="C85:D85"/>
    <mergeCell ref="C66:D66"/>
    <mergeCell ref="C67:D67"/>
    <mergeCell ref="C68:D68"/>
    <mergeCell ref="C69:D69"/>
    <mergeCell ref="C70:D70"/>
    <mergeCell ref="C71:D71"/>
    <mergeCell ref="C72:D72"/>
    <mergeCell ref="C74:D74"/>
    <mergeCell ref="C55:D55"/>
    <mergeCell ref="C56:D56"/>
    <mergeCell ref="C58:D58"/>
    <mergeCell ref="C60:D60"/>
    <mergeCell ref="C62:D62"/>
    <mergeCell ref="C40:D40"/>
    <mergeCell ref="C42:D42"/>
    <mergeCell ref="C46:D46"/>
    <mergeCell ref="C47:D47"/>
    <mergeCell ref="C48:D48"/>
    <mergeCell ref="C49:D49"/>
    <mergeCell ref="C51:D51"/>
    <mergeCell ref="C33:D33"/>
    <mergeCell ref="C34:D34"/>
    <mergeCell ref="C35:D35"/>
    <mergeCell ref="C36:D36"/>
    <mergeCell ref="C37:D37"/>
    <mergeCell ref="C39:D39"/>
    <mergeCell ref="C26:D26"/>
    <mergeCell ref="C27:D27"/>
    <mergeCell ref="C28:D28"/>
    <mergeCell ref="C29:D29"/>
    <mergeCell ref="C31:D31"/>
    <mergeCell ref="C32:D32"/>
    <mergeCell ref="C20:D20"/>
    <mergeCell ref="C21:D21"/>
    <mergeCell ref="C22:D22"/>
    <mergeCell ref="C23:D23"/>
    <mergeCell ref="C24:D24"/>
    <mergeCell ref="C25:D25"/>
    <mergeCell ref="C13:D13"/>
    <mergeCell ref="C14:D14"/>
    <mergeCell ref="C15:D15"/>
    <mergeCell ref="C16:D16"/>
    <mergeCell ref="C17:D17"/>
    <mergeCell ref="C18:D18"/>
    <mergeCell ref="A1:G1"/>
    <mergeCell ref="A3:B3"/>
    <mergeCell ref="A4:B4"/>
    <mergeCell ref="E4:G4"/>
    <mergeCell ref="C9:D9"/>
    <mergeCell ref="C10:D10"/>
    <mergeCell ref="C11:D11"/>
    <mergeCell ref="C12:D12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31</vt:i4>
      </vt:variant>
    </vt:vector>
  </HeadingPairs>
  <TitlesOfParts>
    <vt:vector size="38" baseType="lpstr">
      <vt:lpstr>Stavba</vt:lpstr>
      <vt:lpstr>01 02 KL</vt:lpstr>
      <vt:lpstr>01 02 Rek</vt:lpstr>
      <vt:lpstr>01 02 Pol</vt:lpstr>
      <vt:lpstr>01 03 KL</vt:lpstr>
      <vt:lpstr>01 03 Rek</vt:lpstr>
      <vt:lpstr>01 03 Pol</vt:lpstr>
      <vt:lpstr>Stavba!CelkemObjekty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'01 02 Pol'!Názvy_tisku</vt:lpstr>
      <vt:lpstr>'01 02 Rek'!Názvy_tisku</vt:lpstr>
      <vt:lpstr>'01 03 Pol'!Názvy_tisku</vt:lpstr>
      <vt:lpstr>'01 03 Rek'!Názvy_tisku</vt:lpstr>
      <vt:lpstr>Stavba!Objednatel</vt:lpstr>
      <vt:lpstr>Stavba!Objekt</vt:lpstr>
      <vt:lpstr>'01 02 KL'!Oblast_tisku</vt:lpstr>
      <vt:lpstr>'01 02 Pol'!Oblast_tisku</vt:lpstr>
      <vt:lpstr>'01 02 Rek'!Oblast_tisku</vt:lpstr>
      <vt:lpstr>'01 03 KL'!Oblast_tisku</vt:lpstr>
      <vt:lpstr>'01 03 Pol'!Oblast_tisku</vt:lpstr>
      <vt:lpstr>'01 03 Rek'!Oblast_tisku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Stavba!SazbaDPH1</vt:lpstr>
      <vt:lpstr>Stavba!SazbaDPH2</vt:lpstr>
      <vt:lpstr>Stavba!StavbaCelkem</vt:lpstr>
      <vt:lpstr>Stavba!Zhotovitel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Josef Dvorak</dc:creator>
  <cp:lastModifiedBy>Goláňová Jana Ing.</cp:lastModifiedBy>
  <dcterms:created xsi:type="dcterms:W3CDTF">2017-02-27T09:48:43Z</dcterms:created>
  <dcterms:modified xsi:type="dcterms:W3CDTF">2017-03-09T09:27:29Z</dcterms:modified>
</cp:coreProperties>
</file>